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19320" windowHeight="11740"/>
  </bookViews>
  <sheets>
    <sheet name="Dashboard" sheetId="4" r:id="rId1"/>
    <sheet name="Calculation Data" sheetId="2" r:id="rId2"/>
  </sheets>
  <calcPr calcId="144525"/>
</workbook>
</file>

<file path=xl/calcChain.xml><?xml version="1.0" encoding="utf-8"?>
<calcChain xmlns="http://schemas.openxmlformats.org/spreadsheetml/2006/main">
  <c r="E17" i="2" l="1"/>
  <c r="O44" i="2" l="1"/>
  <c r="N44" i="2"/>
  <c r="M44" i="2"/>
  <c r="I44" i="2"/>
  <c r="H44" i="2"/>
  <c r="G44" i="2"/>
  <c r="I43" i="2"/>
  <c r="H43" i="2"/>
  <c r="F43" i="2"/>
  <c r="O42" i="2"/>
  <c r="N42" i="2"/>
  <c r="M42" i="2"/>
  <c r="I42" i="2"/>
  <c r="H42" i="2"/>
  <c r="G42" i="2"/>
  <c r="I41" i="2"/>
  <c r="H41" i="2"/>
  <c r="F41" i="2"/>
  <c r="O40" i="2"/>
  <c r="N40" i="2"/>
  <c r="M40" i="2"/>
  <c r="I40" i="2"/>
  <c r="H40" i="2"/>
  <c r="G40" i="2"/>
  <c r="I39" i="2"/>
  <c r="H39" i="2"/>
  <c r="F39" i="2"/>
  <c r="O38" i="2"/>
  <c r="N38" i="2"/>
  <c r="M38" i="2"/>
  <c r="I38" i="2"/>
  <c r="H38" i="2"/>
  <c r="G38" i="2"/>
  <c r="I37" i="2"/>
  <c r="H37" i="2"/>
  <c r="F37" i="2"/>
  <c r="O36" i="2"/>
  <c r="N36" i="2"/>
  <c r="M36" i="2"/>
  <c r="I36" i="2"/>
  <c r="H36" i="2"/>
  <c r="G36" i="2"/>
  <c r="I35" i="2"/>
  <c r="H35" i="2"/>
  <c r="F35" i="2"/>
  <c r="O34" i="2"/>
  <c r="N34" i="2"/>
  <c r="M34" i="2"/>
  <c r="I34" i="2"/>
  <c r="H34" i="2"/>
  <c r="G34" i="2"/>
  <c r="I33" i="2"/>
  <c r="H33" i="2"/>
  <c r="F33" i="2"/>
  <c r="O32" i="2"/>
  <c r="N32" i="2"/>
  <c r="M32" i="2"/>
  <c r="I32" i="2"/>
  <c r="H32" i="2"/>
  <c r="G32" i="2"/>
  <c r="I31" i="2"/>
  <c r="H31" i="2"/>
  <c r="F31" i="2"/>
  <c r="O30" i="2"/>
  <c r="N30" i="2"/>
  <c r="M30" i="2"/>
  <c r="I30" i="2"/>
  <c r="H30" i="2"/>
  <c r="G30" i="2"/>
  <c r="I29" i="2"/>
  <c r="H29" i="2"/>
  <c r="F29" i="2"/>
  <c r="O28" i="2"/>
  <c r="N28" i="2"/>
  <c r="M28" i="2"/>
  <c r="I28" i="2"/>
  <c r="H28" i="2"/>
  <c r="G28" i="2"/>
  <c r="I27" i="2"/>
  <c r="H27" i="2"/>
  <c r="F27" i="2"/>
  <c r="O26" i="2"/>
  <c r="N26" i="2"/>
  <c r="M26" i="2"/>
  <c r="I26" i="2"/>
  <c r="H26" i="2"/>
  <c r="G26" i="2"/>
  <c r="I25" i="2"/>
  <c r="H25" i="2"/>
  <c r="F25" i="2"/>
  <c r="O24" i="2"/>
  <c r="N24" i="2"/>
  <c r="M24" i="2"/>
  <c r="I24" i="2"/>
  <c r="H24" i="2"/>
  <c r="G24" i="2"/>
  <c r="I23" i="2"/>
  <c r="H23" i="2"/>
  <c r="F23" i="2"/>
  <c r="Q22" i="2"/>
  <c r="O22" i="2"/>
  <c r="N22" i="2"/>
  <c r="M22" i="2"/>
  <c r="I22" i="2"/>
  <c r="E18" i="2"/>
  <c r="E22" i="2" s="1"/>
  <c r="G17" i="2"/>
  <c r="N18" i="2" l="1"/>
  <c r="D22" i="2"/>
  <c r="L22" i="2"/>
  <c r="E24" i="2"/>
  <c r="L24" i="2"/>
  <c r="E26" i="2"/>
  <c r="L26" i="2"/>
  <c r="E28" i="2"/>
  <c r="L28" i="2"/>
  <c r="E30" i="2"/>
  <c r="L30" i="2"/>
  <c r="E32" i="2"/>
  <c r="L32" i="2"/>
  <c r="E34" i="2"/>
  <c r="L34" i="2"/>
  <c r="E36" i="2"/>
  <c r="L36" i="2"/>
  <c r="E38" i="2"/>
  <c r="L38" i="2"/>
  <c r="E40" i="2"/>
  <c r="L40" i="2"/>
  <c r="E42" i="2"/>
  <c r="L42" i="2"/>
  <c r="E44" i="2"/>
  <c r="L44" i="2"/>
  <c r="D24" i="2" l="1"/>
  <c r="D26" i="2" s="1"/>
  <c r="D28" i="2" s="1"/>
  <c r="D30" i="2" s="1"/>
  <c r="D32" i="2" s="1"/>
  <c r="D34" i="2" s="1"/>
  <c r="D36" i="2" s="1"/>
  <c r="D38" i="2" s="1"/>
  <c r="D40" i="2" s="1"/>
  <c r="D42" i="2" s="1"/>
  <c r="D44" i="2" s="1"/>
  <c r="K22" i="2"/>
  <c r="J23" i="2" l="1"/>
  <c r="K23" i="2" s="1"/>
  <c r="J24" i="2" s="1"/>
  <c r="R22" i="2"/>
  <c r="K24" i="2" l="1"/>
  <c r="Q24" i="2"/>
  <c r="J25" i="2" l="1"/>
  <c r="K25" i="2" s="1"/>
  <c r="J26" i="2" s="1"/>
  <c r="R24" i="2"/>
  <c r="K26" i="2" l="1"/>
  <c r="Q26" i="2"/>
  <c r="J27" i="2" l="1"/>
  <c r="K27" i="2" s="1"/>
  <c r="J28" i="2" s="1"/>
  <c r="R26" i="2"/>
  <c r="K28" i="2" l="1"/>
  <c r="Q28" i="2"/>
  <c r="J29" i="2" l="1"/>
  <c r="K29" i="2" s="1"/>
  <c r="J30" i="2" s="1"/>
  <c r="R28" i="2"/>
  <c r="K30" i="2" l="1"/>
  <c r="Q30" i="2"/>
  <c r="J31" i="2" l="1"/>
  <c r="K31" i="2" s="1"/>
  <c r="J32" i="2" s="1"/>
  <c r="R30" i="2"/>
  <c r="K32" i="2" l="1"/>
  <c r="Q32" i="2"/>
  <c r="J33" i="2" l="1"/>
  <c r="K33" i="2" s="1"/>
  <c r="J34" i="2" s="1"/>
  <c r="R32" i="2"/>
  <c r="K34" i="2" l="1"/>
  <c r="Q34" i="2"/>
  <c r="J35" i="2" l="1"/>
  <c r="K35" i="2" s="1"/>
  <c r="J36" i="2" s="1"/>
  <c r="R34" i="2"/>
  <c r="K36" i="2" l="1"/>
  <c r="Q36" i="2"/>
  <c r="J37" i="2" l="1"/>
  <c r="K37" i="2" s="1"/>
  <c r="J38" i="2" s="1"/>
  <c r="R36" i="2"/>
  <c r="K38" i="2" l="1"/>
  <c r="Q38" i="2"/>
  <c r="J39" i="2" l="1"/>
  <c r="K39" i="2" s="1"/>
  <c r="J40" i="2" s="1"/>
  <c r="R38" i="2"/>
  <c r="K40" i="2" l="1"/>
  <c r="Q40" i="2"/>
  <c r="J41" i="2" l="1"/>
  <c r="K41" i="2" s="1"/>
  <c r="J42" i="2" s="1"/>
  <c r="R40" i="2"/>
  <c r="K42" i="2" l="1"/>
  <c r="Q42" i="2"/>
  <c r="J43" i="2" l="1"/>
  <c r="K43" i="2" s="1"/>
  <c r="J44" i="2" s="1"/>
  <c r="R42" i="2"/>
  <c r="K44" i="2" l="1"/>
  <c r="Q44" i="2"/>
  <c r="R44" i="2" l="1"/>
  <c r="O18" i="2"/>
</calcChain>
</file>

<file path=xl/sharedStrings.xml><?xml version="1.0" encoding="utf-8"?>
<sst xmlns="http://schemas.openxmlformats.org/spreadsheetml/2006/main" count="98" uniqueCount="42">
  <si>
    <t>Driving Speed (Km/h)</t>
  </si>
  <si>
    <t>Stage 1</t>
  </si>
  <si>
    <t>Stage 2</t>
  </si>
  <si>
    <t>Stage 3</t>
  </si>
  <si>
    <t>Stage 4</t>
  </si>
  <si>
    <t>Stage 5</t>
  </si>
  <si>
    <t>Stage 6</t>
  </si>
  <si>
    <t>Stage 7</t>
  </si>
  <si>
    <t>Stage 8</t>
  </si>
  <si>
    <t>Stage 9</t>
  </si>
  <si>
    <t>Stage 10</t>
  </si>
  <si>
    <t>Stage 11</t>
  </si>
  <si>
    <t>Stage 12</t>
  </si>
  <si>
    <t>Start Time</t>
  </si>
  <si>
    <t>Stop Time</t>
  </si>
  <si>
    <t>Activity</t>
  </si>
  <si>
    <t>Drive</t>
  </si>
  <si>
    <t>Speed</t>
  </si>
  <si>
    <t>Speed Check (Max - 30 Km/h)</t>
  </si>
  <si>
    <t xml:space="preserve"> Km/h</t>
  </si>
  <si>
    <t>Start Distance</t>
  </si>
  <si>
    <t>Stop Distance</t>
  </si>
  <si>
    <t>(Km/h)</t>
  </si>
  <si>
    <t>(Km)</t>
  </si>
  <si>
    <t>(Hours)</t>
  </si>
  <si>
    <t>Stop</t>
  </si>
  <si>
    <t>- - -</t>
  </si>
  <si>
    <t>Required</t>
  </si>
  <si>
    <t>Cooling Time</t>
  </si>
  <si>
    <t>---</t>
  </si>
  <si>
    <t>4 Hour</t>
  </si>
  <si>
    <t>Counter</t>
  </si>
  <si>
    <t>Time (1h) or</t>
  </si>
  <si>
    <t>Distance (30km) Stop?</t>
  </si>
  <si>
    <t>TIME GRAPH</t>
  </si>
  <si>
    <t>DISTANCE GRAPH</t>
  </si>
  <si>
    <t>11 Stops</t>
  </si>
  <si>
    <t>12 Hrs</t>
  </si>
  <si>
    <t>8 Hrs</t>
  </si>
  <si>
    <t>Highway Speed</t>
  </si>
  <si>
    <t>Distance, Travel Time, Cooling Stop Widget Configuration Data</t>
  </si>
  <si>
    <t>Km/h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</si>
</sst>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20"/>
      <color theme="1"/>
      <name val="Arial"/>
      <family val="2"/>
    </font>
    <font>
      <b/>
      <u/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>
      <alignment vertical="top"/>
    </xf>
  </cellStyleXfs>
  <cellXfs count="1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2" borderId="0" xfId="0" applyFont="1" applyFill="1"/>
    <xf numFmtId="0" fontId="3" fillId="0" borderId="0" xfId="0" applyFont="1"/>
    <xf numFmtId="0" fontId="2" fillId="0" borderId="0" xfId="0" applyFont="1" applyFill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1" xfId="0" applyFont="1" applyBorder="1"/>
    <xf numFmtId="0" fontId="4" fillId="0" borderId="0" xfId="0" applyFont="1"/>
    <xf numFmtId="0" fontId="5" fillId="0" borderId="0" xfId="0" applyFont="1"/>
    <xf numFmtId="0" fontId="4" fillId="3" borderId="2" xfId="0" applyFont="1" applyFill="1" applyBorder="1"/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156FF"/>
      <color rgb="FF0040C0"/>
      <color rgb="FF002E8A"/>
      <color rgb="FF001642"/>
      <color rgb="FF66E709"/>
      <color rgb="FFA8EC0A"/>
      <color rgb="FF28E107"/>
      <color rgb="FF06DB20"/>
      <color rgb="FF04D557"/>
      <color rgb="FF03D08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665463692038493E-2"/>
          <c:y val="0.33755274261603374"/>
          <c:w val="0.96280101706036747"/>
          <c:h val="0.23963453935346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1642"/>
            </a:solidFill>
          </c:spPr>
          <c:invertIfNegative val="0"/>
          <c:val>
            <c:numRef>
              <c:f>'Calculation Data'!$R$44</c:f>
              <c:numCache>
                <c:formatCode>General</c:formatCode>
                <c:ptCount val="1"/>
                <c:pt idx="0">
                  <c:v>360</c:v>
                </c:pt>
              </c:numCache>
            </c:numRef>
          </c:val>
        </c:ser>
        <c:ser>
          <c:idx val="2"/>
          <c:order val="1"/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Data'!$R$42</c:f>
              <c:numCache>
                <c:formatCode>General</c:formatCode>
                <c:ptCount val="1"/>
                <c:pt idx="0">
                  <c:v>330</c:v>
                </c:pt>
              </c:numCache>
            </c:numRef>
          </c:val>
        </c:ser>
        <c:ser>
          <c:idx val="4"/>
          <c:order val="2"/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Data'!$R$40</c:f>
              <c:numCache>
                <c:formatCode>General</c:formatCode>
                <c:ptCount val="1"/>
                <c:pt idx="0">
                  <c:v>300</c:v>
                </c:pt>
              </c:numCache>
            </c:numRef>
          </c:val>
        </c:ser>
        <c:ser>
          <c:idx val="6"/>
          <c:order val="3"/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Data'!$R$38</c:f>
              <c:numCache>
                <c:formatCode>General</c:formatCode>
                <c:ptCount val="1"/>
                <c:pt idx="0">
                  <c:v>270</c:v>
                </c:pt>
              </c:numCache>
            </c:numRef>
          </c:val>
        </c:ser>
        <c:ser>
          <c:idx val="8"/>
          <c:order val="4"/>
          <c:spPr>
            <a:solidFill>
              <a:srgbClr val="03D08C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Data'!$R$36</c:f>
              <c:numCache>
                <c:formatCode>General</c:formatCode>
                <c:ptCount val="1"/>
                <c:pt idx="0">
                  <c:v>240</c:v>
                </c:pt>
              </c:numCache>
            </c:numRef>
          </c:val>
        </c:ser>
        <c:ser>
          <c:idx val="10"/>
          <c:order val="5"/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Data'!$R$34</c:f>
              <c:numCache>
                <c:formatCode>General</c:formatCode>
                <c:ptCount val="1"/>
                <c:pt idx="0">
                  <c:v>210</c:v>
                </c:pt>
              </c:numCache>
            </c:numRef>
          </c:val>
        </c:ser>
        <c:ser>
          <c:idx val="12"/>
          <c:order val="6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Data'!$R$32</c:f>
              <c:numCache>
                <c:formatCode>General</c:formatCode>
                <c:ptCount val="1"/>
                <c:pt idx="0">
                  <c:v>180</c:v>
                </c:pt>
              </c:numCache>
            </c:numRef>
          </c:val>
        </c:ser>
        <c:ser>
          <c:idx val="14"/>
          <c:order val="7"/>
          <c:spPr>
            <a:solidFill>
              <a:srgbClr val="E5EEFF"/>
            </a:solidFill>
          </c:spPr>
          <c:invertIfNegative val="0"/>
          <c:val>
            <c:numRef>
              <c:f>'Calculation Data'!$R$30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1"/>
          <c:order val="8"/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Data'!$R$30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3"/>
          <c:order val="9"/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Data'!$R$28</c:f>
              <c:numCache>
                <c:formatCode>General</c:formatCode>
                <c:ptCount val="1"/>
                <c:pt idx="0">
                  <c:v>120</c:v>
                </c:pt>
              </c:numCache>
            </c:numRef>
          </c:val>
        </c:ser>
        <c:ser>
          <c:idx val="5"/>
          <c:order val="10"/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Data'!$R$26</c:f>
              <c:numCache>
                <c:formatCode>General</c:formatCode>
                <c:ptCount val="1"/>
                <c:pt idx="0">
                  <c:v>90</c:v>
                </c:pt>
              </c:numCache>
            </c:numRef>
          </c:val>
        </c:ser>
        <c:ser>
          <c:idx val="7"/>
          <c:order val="11"/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Data'!$R$24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</c:ser>
        <c:ser>
          <c:idx val="9"/>
          <c:order val="12"/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Data'!$R$22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4137984"/>
        <c:axId val="224139520"/>
      </c:barChart>
      <c:catAx>
        <c:axId val="224137984"/>
        <c:scaling>
          <c:orientation val="minMax"/>
        </c:scaling>
        <c:delete val="1"/>
        <c:axPos val="l"/>
        <c:majorTickMark val="out"/>
        <c:minorTickMark val="none"/>
        <c:tickLblPos val="nextTo"/>
        <c:crossAx val="224139520"/>
        <c:crosses val="autoZero"/>
        <c:auto val="1"/>
        <c:lblAlgn val="ctr"/>
        <c:lblOffset val="100"/>
        <c:noMultiLvlLbl val="0"/>
      </c:catAx>
      <c:valAx>
        <c:axId val="224139520"/>
        <c:scaling>
          <c:orientation val="minMax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4137984"/>
        <c:crosses val="autoZero"/>
        <c:crossBetween val="between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06528173340035E-2"/>
          <c:y val="0.29565449213543055"/>
          <c:w val="0.95339636264475203"/>
          <c:h val="0.21202162982639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'Calculation Data'!$M$44</c:f>
              <c:strCache>
                <c:ptCount val="1"/>
                <c:pt idx="0">
                  <c:v> Mins</c:v>
                </c:pt>
              </c:strCache>
            </c:strRef>
          </c:tx>
          <c:spPr>
            <a:solidFill>
              <a:srgbClr val="001642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Data'!$O$44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1"/>
          <c:order val="1"/>
          <c:tx>
            <c:strRef>
              <c:f>'Calculation Data'!$L$44</c:f>
              <c:strCache>
                <c:ptCount val="1"/>
                <c:pt idx="0">
                  <c:v>30 Km/h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Data'!$N$44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'Calculation Data'!$M$42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5.4635475976092893E-3"/>
                  <c:y val="-0.207791843527365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Data'!$O$42</c:f>
              <c:numCache>
                <c:formatCode>General</c:formatCode>
                <c:ptCount val="1"/>
                <c:pt idx="0">
                  <c:v>17.5</c:v>
                </c:pt>
              </c:numCache>
            </c:numRef>
          </c:val>
        </c:ser>
        <c:ser>
          <c:idx val="3"/>
          <c:order val="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Data'!$N$42</c:f>
              <c:numCache>
                <c:formatCode>General</c:formatCode>
                <c:ptCount val="1"/>
                <c:pt idx="0">
                  <c:v>16.5</c:v>
                </c:pt>
              </c:numCache>
            </c:numRef>
          </c:val>
        </c:ser>
        <c:ser>
          <c:idx val="4"/>
          <c:order val="4"/>
          <c:tx>
            <c:strRef>
              <c:f>'Calculation Data'!$M$40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Data'!$O$40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5"/>
          <c:order val="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Data'!$N$40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6"/>
          <c:order val="6"/>
          <c:tx>
            <c:strRef>
              <c:f>'Calculation Data'!$M$38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1019283746556474E-2"/>
                  <c:y val="-0.2248995983935742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Data'!$O$38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7"/>
          <c:order val="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Data'!$N$38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8"/>
          <c:order val="8"/>
          <c:tx>
            <c:strRef>
              <c:f>'Calculation Data'!$M$36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4D55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Data'!$O$36</c:f>
              <c:numCache>
                <c:formatCode>General</c:formatCode>
                <c:ptCount val="1"/>
                <c:pt idx="0">
                  <c:v>12.5</c:v>
                </c:pt>
              </c:numCache>
            </c:numRef>
          </c:val>
        </c:ser>
        <c:ser>
          <c:idx val="9"/>
          <c:order val="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Data'!$N$36</c:f>
              <c:numCache>
                <c:formatCode>General</c:formatCode>
                <c:ptCount val="1"/>
                <c:pt idx="0">
                  <c:v>11.5</c:v>
                </c:pt>
              </c:numCache>
            </c:numRef>
          </c:val>
        </c:ser>
        <c:ser>
          <c:idx val="10"/>
          <c:order val="10"/>
          <c:tx>
            <c:strRef>
              <c:f>'Calculation Data'!$M$34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Data'!$O$34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11"/>
          <c:order val="1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Data'!$N$34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12"/>
          <c:order val="12"/>
          <c:tx>
            <c:strRef>
              <c:f>'Calculation Data'!$M$32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9204245047423171E-3"/>
                  <c:y val="-0.2409637427775388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Data'!$O$32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13"/>
          <c:order val="1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14"/>
          <c:order val="14"/>
          <c:tx>
            <c:strRef>
              <c:f>'Calculation Data'!$M$30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Data'!$O$30</c:f>
              <c:numCache>
                <c:formatCode>General</c:formatCode>
                <c:ptCount val="1"/>
                <c:pt idx="0">
                  <c:v>7.5</c:v>
                </c:pt>
              </c:numCache>
            </c:numRef>
          </c:val>
        </c:ser>
        <c:ser>
          <c:idx val="15"/>
          <c:order val="1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Data'!$N$30</c:f>
              <c:numCache>
                <c:formatCode>General</c:formatCode>
                <c:ptCount val="1"/>
                <c:pt idx="0">
                  <c:v>6.5</c:v>
                </c:pt>
              </c:numCache>
            </c:numRef>
          </c:val>
        </c:ser>
        <c:ser>
          <c:idx val="16"/>
          <c:order val="16"/>
          <c:tx>
            <c:strRef>
              <c:f>'Calculation Data'!$M$28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Data'!$O$28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2"/>
          <c:order val="1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7"/>
          <c:order val="18"/>
          <c:tx>
            <c:strRef>
              <c:f>'Calculation Data'!$M$26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4168497839610704E-2"/>
                  <c:y val="-0.2409638554216867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8"/>
          <c:order val="1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Data'!$N$26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19"/>
          <c:order val="20"/>
          <c:tx>
            <c:strRef>
              <c:f>'Calculation Data'!$M$24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Data'!$O$24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</c:ser>
        <c:ser>
          <c:idx val="20"/>
          <c:order val="2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Data'!$N$24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</c:ser>
        <c:ser>
          <c:idx val="21"/>
          <c:order val="22"/>
          <c:tx>
            <c:strRef>
              <c:f>'Calculation Data'!$M$22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397000917749367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4285824"/>
        <c:axId val="224287360"/>
      </c:barChart>
      <c:catAx>
        <c:axId val="224285824"/>
        <c:scaling>
          <c:orientation val="minMax"/>
        </c:scaling>
        <c:delete val="1"/>
        <c:axPos val="l"/>
        <c:majorTickMark val="out"/>
        <c:minorTickMark val="none"/>
        <c:tickLblPos val="nextTo"/>
        <c:crossAx val="224287360"/>
        <c:crosses val="autoZero"/>
        <c:auto val="1"/>
        <c:lblAlgn val="ctr"/>
        <c:lblOffset val="100"/>
        <c:noMultiLvlLbl val="0"/>
      </c:catAx>
      <c:valAx>
        <c:axId val="224287360"/>
        <c:scaling>
          <c:orientation val="minMax"/>
          <c:max val="24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4285824"/>
        <c:crosses val="autoZero"/>
        <c:crossBetween val="between"/>
        <c:majorUnit val="1"/>
      </c:valAx>
      <c:spPr>
        <a:ln w="952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5665463692038493E-2"/>
          <c:y val="0.33755274261603374"/>
          <c:w val="0.96280101706036747"/>
          <c:h val="0.23963453935346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1642"/>
            </a:solidFill>
          </c:spPr>
          <c:invertIfNegative val="0"/>
          <c:val>
            <c:numRef>
              <c:f>'Calculation Data'!$R$44</c:f>
              <c:numCache>
                <c:formatCode>General</c:formatCode>
                <c:ptCount val="1"/>
                <c:pt idx="0">
                  <c:v>360</c:v>
                </c:pt>
              </c:numCache>
            </c:numRef>
          </c:val>
        </c:ser>
        <c:ser>
          <c:idx val="2"/>
          <c:order val="1"/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Data'!$R$42</c:f>
              <c:numCache>
                <c:formatCode>General</c:formatCode>
                <c:ptCount val="1"/>
                <c:pt idx="0">
                  <c:v>330</c:v>
                </c:pt>
              </c:numCache>
            </c:numRef>
          </c:val>
        </c:ser>
        <c:ser>
          <c:idx val="4"/>
          <c:order val="2"/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Data'!$R$40</c:f>
              <c:numCache>
                <c:formatCode>General</c:formatCode>
                <c:ptCount val="1"/>
                <c:pt idx="0">
                  <c:v>300</c:v>
                </c:pt>
              </c:numCache>
            </c:numRef>
          </c:val>
        </c:ser>
        <c:ser>
          <c:idx val="6"/>
          <c:order val="3"/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Data'!$R$38</c:f>
              <c:numCache>
                <c:formatCode>General</c:formatCode>
                <c:ptCount val="1"/>
                <c:pt idx="0">
                  <c:v>270</c:v>
                </c:pt>
              </c:numCache>
            </c:numRef>
          </c:val>
        </c:ser>
        <c:ser>
          <c:idx val="8"/>
          <c:order val="4"/>
          <c:spPr>
            <a:solidFill>
              <a:srgbClr val="03D08C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Data'!$R$36</c:f>
              <c:numCache>
                <c:formatCode>General</c:formatCode>
                <c:ptCount val="1"/>
                <c:pt idx="0">
                  <c:v>240</c:v>
                </c:pt>
              </c:numCache>
            </c:numRef>
          </c:val>
        </c:ser>
        <c:ser>
          <c:idx val="10"/>
          <c:order val="5"/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Data'!$R$34</c:f>
              <c:numCache>
                <c:formatCode>General</c:formatCode>
                <c:ptCount val="1"/>
                <c:pt idx="0">
                  <c:v>210</c:v>
                </c:pt>
              </c:numCache>
            </c:numRef>
          </c:val>
        </c:ser>
        <c:ser>
          <c:idx val="12"/>
          <c:order val="6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Data'!$R$32</c:f>
              <c:numCache>
                <c:formatCode>General</c:formatCode>
                <c:ptCount val="1"/>
                <c:pt idx="0">
                  <c:v>180</c:v>
                </c:pt>
              </c:numCache>
            </c:numRef>
          </c:val>
        </c:ser>
        <c:ser>
          <c:idx val="14"/>
          <c:order val="7"/>
          <c:spPr>
            <a:solidFill>
              <a:srgbClr val="E5EEFF"/>
            </a:solidFill>
          </c:spPr>
          <c:invertIfNegative val="0"/>
          <c:val>
            <c:numRef>
              <c:f>'Calculation Data'!$R$30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1"/>
          <c:order val="8"/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Data'!$R$30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3"/>
          <c:order val="9"/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Data'!$R$28</c:f>
              <c:numCache>
                <c:formatCode>General</c:formatCode>
                <c:ptCount val="1"/>
                <c:pt idx="0">
                  <c:v>120</c:v>
                </c:pt>
              </c:numCache>
            </c:numRef>
          </c:val>
        </c:ser>
        <c:ser>
          <c:idx val="5"/>
          <c:order val="10"/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Data'!$R$26</c:f>
              <c:numCache>
                <c:formatCode>General</c:formatCode>
                <c:ptCount val="1"/>
                <c:pt idx="0">
                  <c:v>90</c:v>
                </c:pt>
              </c:numCache>
            </c:numRef>
          </c:val>
        </c:ser>
        <c:ser>
          <c:idx val="7"/>
          <c:order val="11"/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Data'!$R$24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</c:ser>
        <c:ser>
          <c:idx val="9"/>
          <c:order val="12"/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Data'!$R$22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7052544"/>
        <c:axId val="227058432"/>
      </c:barChart>
      <c:catAx>
        <c:axId val="227052544"/>
        <c:scaling>
          <c:orientation val="minMax"/>
        </c:scaling>
        <c:delete val="1"/>
        <c:axPos val="l"/>
        <c:majorTickMark val="out"/>
        <c:minorTickMark val="none"/>
        <c:tickLblPos val="nextTo"/>
        <c:crossAx val="227058432"/>
        <c:crosses val="autoZero"/>
        <c:auto val="1"/>
        <c:lblAlgn val="ctr"/>
        <c:lblOffset val="100"/>
        <c:noMultiLvlLbl val="0"/>
      </c:catAx>
      <c:valAx>
        <c:axId val="227058432"/>
        <c:scaling>
          <c:orientation val="minMax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7052544"/>
        <c:crosses val="autoZero"/>
        <c:crossBetween val="between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06528173340035E-2"/>
          <c:y val="0.29565449213543055"/>
          <c:w val="0.95339636264475203"/>
          <c:h val="0.21202162982639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'Calculation Data'!$M$44</c:f>
              <c:strCache>
                <c:ptCount val="1"/>
                <c:pt idx="0">
                  <c:v> Mins</c:v>
                </c:pt>
              </c:strCache>
            </c:strRef>
          </c:tx>
          <c:spPr>
            <a:solidFill>
              <a:srgbClr val="001642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Data'!$O$44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1"/>
          <c:order val="1"/>
          <c:tx>
            <c:strRef>
              <c:f>'Calculation Data'!$L$44</c:f>
              <c:strCache>
                <c:ptCount val="1"/>
                <c:pt idx="0">
                  <c:v>30 Km/h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Data'!$N$44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'Calculation Data'!$M$42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5.4635475976092893E-3"/>
                  <c:y val="-0.207791843527365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Data'!$O$42</c:f>
              <c:numCache>
                <c:formatCode>General</c:formatCode>
                <c:ptCount val="1"/>
                <c:pt idx="0">
                  <c:v>17.5</c:v>
                </c:pt>
              </c:numCache>
            </c:numRef>
          </c:val>
        </c:ser>
        <c:ser>
          <c:idx val="3"/>
          <c:order val="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Data'!$N$42</c:f>
              <c:numCache>
                <c:formatCode>General</c:formatCode>
                <c:ptCount val="1"/>
                <c:pt idx="0">
                  <c:v>16.5</c:v>
                </c:pt>
              </c:numCache>
            </c:numRef>
          </c:val>
        </c:ser>
        <c:ser>
          <c:idx val="4"/>
          <c:order val="4"/>
          <c:tx>
            <c:strRef>
              <c:f>'Calculation Data'!$M$40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Data'!$O$40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5"/>
          <c:order val="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Data'!$N$40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6"/>
          <c:order val="6"/>
          <c:tx>
            <c:strRef>
              <c:f>'Calculation Data'!$M$38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1019283746556474E-2"/>
                  <c:y val="-0.2248995983935742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Data'!$O$38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7"/>
          <c:order val="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Data'!$N$38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8"/>
          <c:order val="8"/>
          <c:tx>
            <c:strRef>
              <c:f>'Calculation Data'!$M$36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4D55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Data'!$O$36</c:f>
              <c:numCache>
                <c:formatCode>General</c:formatCode>
                <c:ptCount val="1"/>
                <c:pt idx="0">
                  <c:v>12.5</c:v>
                </c:pt>
              </c:numCache>
            </c:numRef>
          </c:val>
        </c:ser>
        <c:ser>
          <c:idx val="9"/>
          <c:order val="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Data'!$N$36</c:f>
              <c:numCache>
                <c:formatCode>General</c:formatCode>
                <c:ptCount val="1"/>
                <c:pt idx="0">
                  <c:v>11.5</c:v>
                </c:pt>
              </c:numCache>
            </c:numRef>
          </c:val>
        </c:ser>
        <c:ser>
          <c:idx val="10"/>
          <c:order val="10"/>
          <c:tx>
            <c:strRef>
              <c:f>'Calculation Data'!$M$34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Data'!$O$34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11"/>
          <c:order val="1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Data'!$N$34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12"/>
          <c:order val="12"/>
          <c:tx>
            <c:strRef>
              <c:f>'Calculation Data'!$M$32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9204245047423171E-3"/>
                  <c:y val="-0.2409637427775388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Data'!$O$32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13"/>
          <c:order val="1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Data'!$N$32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14"/>
          <c:order val="14"/>
          <c:tx>
            <c:strRef>
              <c:f>'Calculation Data'!$M$30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Data'!$O$30</c:f>
              <c:numCache>
                <c:formatCode>General</c:formatCode>
                <c:ptCount val="1"/>
                <c:pt idx="0">
                  <c:v>7.5</c:v>
                </c:pt>
              </c:numCache>
            </c:numRef>
          </c:val>
        </c:ser>
        <c:ser>
          <c:idx val="15"/>
          <c:order val="1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Data'!$N$30</c:f>
              <c:numCache>
                <c:formatCode>General</c:formatCode>
                <c:ptCount val="1"/>
                <c:pt idx="0">
                  <c:v>6.5</c:v>
                </c:pt>
              </c:numCache>
            </c:numRef>
          </c:val>
        </c:ser>
        <c:ser>
          <c:idx val="16"/>
          <c:order val="16"/>
          <c:tx>
            <c:strRef>
              <c:f>'Calculation Data'!$M$28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Data'!$O$28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2"/>
          <c:order val="1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7"/>
          <c:order val="18"/>
          <c:tx>
            <c:strRef>
              <c:f>'Calculation Data'!$M$26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4168497839610704E-2"/>
                  <c:y val="-0.2409638554216867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8"/>
          <c:order val="1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Data'!$N$26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19"/>
          <c:order val="20"/>
          <c:tx>
            <c:strRef>
              <c:f>'Calculation Data'!$M$24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Data'!$O$24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</c:ser>
        <c:ser>
          <c:idx val="20"/>
          <c:order val="2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Data'!$N$24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</c:ser>
        <c:ser>
          <c:idx val="21"/>
          <c:order val="22"/>
          <c:tx>
            <c:strRef>
              <c:f>'Calculation Data'!$M$22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397000917749367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6790784"/>
        <c:axId val="226796672"/>
      </c:barChart>
      <c:catAx>
        <c:axId val="226790784"/>
        <c:scaling>
          <c:orientation val="minMax"/>
        </c:scaling>
        <c:delete val="1"/>
        <c:axPos val="l"/>
        <c:majorTickMark val="out"/>
        <c:minorTickMark val="none"/>
        <c:tickLblPos val="nextTo"/>
        <c:crossAx val="226796672"/>
        <c:crosses val="autoZero"/>
        <c:auto val="1"/>
        <c:lblAlgn val="ctr"/>
        <c:lblOffset val="100"/>
        <c:noMultiLvlLbl val="0"/>
      </c:catAx>
      <c:valAx>
        <c:axId val="226796672"/>
        <c:scaling>
          <c:orientation val="minMax"/>
          <c:max val="24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6790784"/>
        <c:crosses val="autoZero"/>
        <c:crossBetween val="between"/>
        <c:majorUnit val="1"/>
      </c:valAx>
      <c:spPr>
        <a:ln w="952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21</xdr:col>
      <xdr:colOff>30428</xdr:colOff>
      <xdr:row>14</xdr:row>
      <xdr:rowOff>137056</xdr:rowOff>
    </xdr:to>
    <xdr:grpSp>
      <xdr:nvGrpSpPr>
        <xdr:cNvPr id="21" name="Group 20"/>
        <xdr:cNvGrpSpPr/>
      </xdr:nvGrpSpPr>
      <xdr:grpSpPr>
        <a:xfrm>
          <a:off x="197556" y="176389"/>
          <a:ext cx="13365428" cy="2430111"/>
          <a:chOff x="178593" y="231510"/>
          <a:chExt cx="12783345" cy="2475972"/>
        </a:xfrm>
      </xdr:grpSpPr>
      <xdr:sp macro="" textlink="">
        <xdr:nvSpPr>
          <xdr:cNvPr id="22" name="Light Linear Dial Background Rectangle"/>
          <xdr:cNvSpPr/>
        </xdr:nvSpPr>
        <xdr:spPr bwMode="auto">
          <a:xfrm>
            <a:off x="178593" y="231510"/>
            <a:ext cx="12783345" cy="2475972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23" name="Chart 22"/>
          <xdr:cNvGraphicFramePr>
            <a:graphicFrameLocks/>
          </xdr:cNvGraphicFramePr>
        </xdr:nvGraphicFramePr>
        <xdr:xfrm>
          <a:off x="2064918" y="1919287"/>
          <a:ext cx="10759438" cy="7429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4" name="Chart 23"/>
          <xdr:cNvGraphicFramePr>
            <a:graphicFrameLocks/>
          </xdr:cNvGraphicFramePr>
        </xdr:nvGraphicFramePr>
        <xdr:xfrm>
          <a:off x="2042583" y="1312592"/>
          <a:ext cx="10781773" cy="8358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5" name="TextBox 24"/>
          <xdr:cNvSpPr txBox="1"/>
        </xdr:nvSpPr>
        <xdr:spPr>
          <a:xfrm>
            <a:off x="235745" y="1481663"/>
            <a:ext cx="1989401" cy="507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Time (Hrs)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235745" y="2040731"/>
            <a:ext cx="2052901" cy="507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Distance (Km)</a:t>
            </a:r>
          </a:p>
        </xdr:txBody>
      </xdr:sp>
      <xdr:sp macro="" textlink="'Calculation Data'!$N$18">
        <xdr:nvSpPr>
          <xdr:cNvPr id="27" name="TextBox 26"/>
          <xdr:cNvSpPr txBox="1"/>
        </xdr:nvSpPr>
        <xdr:spPr>
          <a:xfrm>
            <a:off x="216694" y="485239"/>
            <a:ext cx="3158066" cy="1136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fld id="{6DD0B7B7-AF4A-4C74-81CC-705F342246D6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l"/>
              <a:t>30 Km/h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'Calculation Data'!$O$18">
        <xdr:nvSpPr>
          <xdr:cNvPr id="28" name="TextBox 27"/>
          <xdr:cNvSpPr txBox="1"/>
        </xdr:nvSpPr>
        <xdr:spPr>
          <a:xfrm>
            <a:off x="10346530" y="485239"/>
            <a:ext cx="2459833" cy="828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fld id="{A9D5BECD-5EAC-4DD7-A551-A10D19552329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r"/>
              <a:t>360 Km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235745" y="359302"/>
            <a:ext cx="2052901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Speed (Km/h)</a:t>
            </a: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10292556" y="359302"/>
            <a:ext cx="2317486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Distance Travelled (Km)</a:t>
            </a:r>
          </a:p>
        </xdr:txBody>
      </xdr:sp>
      <xdr:sp macro="" textlink="'Calculation Data'!$P$18">
        <xdr:nvSpPr>
          <xdr:cNvPr id="31" name="TextBox 30"/>
          <xdr:cNvSpPr txBox="1"/>
        </xdr:nvSpPr>
        <xdr:spPr>
          <a:xfrm>
            <a:off x="7147713" y="485240"/>
            <a:ext cx="3434291" cy="8389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7C113780-2A98-4702-8395-63101DCB7FD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11 Stops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7369962" y="359302"/>
            <a:ext cx="2987145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Required Cooling Stops</a:t>
            </a:r>
          </a:p>
        </xdr:txBody>
      </xdr:sp>
      <xdr:sp macro="" textlink="'Calculation Data'!$R$18">
        <xdr:nvSpPr>
          <xdr:cNvPr id="33" name="TextBox 32"/>
          <xdr:cNvSpPr txBox="1"/>
        </xdr:nvSpPr>
        <xdr:spPr>
          <a:xfrm>
            <a:off x="2542671" y="485240"/>
            <a:ext cx="2681553" cy="807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1E492FE7-6B29-490B-BC37-97DDCEA35D4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12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2288662" y="359302"/>
            <a:ext cx="3020219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Travel Time</a:t>
            </a:r>
          </a:p>
        </xdr:txBody>
      </xdr:sp>
      <xdr:sp macro="" textlink="'Calculation Data'!$S$18">
        <xdr:nvSpPr>
          <xdr:cNvPr id="35" name="TextBox 34"/>
          <xdr:cNvSpPr txBox="1"/>
        </xdr:nvSpPr>
        <xdr:spPr>
          <a:xfrm>
            <a:off x="4843223" y="485241"/>
            <a:ext cx="2643189" cy="786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CA544C97-5ABD-4030-AC18-C529D1736793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8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4582599" y="359302"/>
            <a:ext cx="2988470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Cooling Stop Time</a:t>
            </a:r>
          </a:p>
        </xdr:txBody>
      </xdr:sp>
    </xdr:grpSp>
    <xdr:clientData/>
  </xdr:twoCellAnchor>
  <xdr:twoCellAnchor>
    <xdr:from>
      <xdr:col>1</xdr:col>
      <xdr:colOff>0</xdr:colOff>
      <xdr:row>16</xdr:row>
      <xdr:rowOff>0</xdr:rowOff>
    </xdr:from>
    <xdr:to>
      <xdr:col>7</xdr:col>
      <xdr:colOff>290248</xdr:colOff>
      <xdr:row>26</xdr:row>
      <xdr:rowOff>53712</xdr:rowOff>
    </xdr:to>
    <xdr:grpSp>
      <xdr:nvGrpSpPr>
        <xdr:cNvPr id="37" name="Group 36"/>
        <xdr:cNvGrpSpPr/>
      </xdr:nvGrpSpPr>
      <xdr:grpSpPr>
        <a:xfrm>
          <a:off x="197556" y="2822222"/>
          <a:ext cx="4142581" cy="2353823"/>
          <a:chOff x="523875" y="276225"/>
          <a:chExt cx="4019550" cy="2305050"/>
        </a:xfrm>
      </xdr:grpSpPr>
      <xdr:pic>
        <xdr:nvPicPr>
          <xdr:cNvPr id="38" name="Picture 3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319" b="69255"/>
          <a:stretch/>
        </xdr:blipFill>
        <xdr:spPr bwMode="auto">
          <a:xfrm>
            <a:off x="523875" y="276225"/>
            <a:ext cx="3200400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319" r="30984" b="69255"/>
          <a:stretch/>
        </xdr:blipFill>
        <xdr:spPr bwMode="auto">
          <a:xfrm>
            <a:off x="3562350" y="285750"/>
            <a:ext cx="981075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52916</xdr:rowOff>
    </xdr:from>
    <xdr:to>
      <xdr:col>18</xdr:col>
      <xdr:colOff>222250</xdr:colOff>
      <xdr:row>15</xdr:row>
      <xdr:rowOff>28576</xdr:rowOff>
    </xdr:to>
    <xdr:grpSp>
      <xdr:nvGrpSpPr>
        <xdr:cNvPr id="5" name="Group 4"/>
        <xdr:cNvGrpSpPr/>
      </xdr:nvGrpSpPr>
      <xdr:grpSpPr>
        <a:xfrm>
          <a:off x="190499" y="227541"/>
          <a:ext cx="13477876" cy="2420410"/>
          <a:chOff x="178593" y="231510"/>
          <a:chExt cx="12783345" cy="2475972"/>
        </a:xfrm>
      </xdr:grpSpPr>
      <xdr:sp macro="" textlink="">
        <xdr:nvSpPr>
          <xdr:cNvPr id="4" name="Light Linear Dial Background Rectangle"/>
          <xdr:cNvSpPr/>
        </xdr:nvSpPr>
        <xdr:spPr bwMode="auto">
          <a:xfrm>
            <a:off x="178593" y="231510"/>
            <a:ext cx="12783345" cy="2475972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2" name="Chart 1"/>
          <xdr:cNvGraphicFramePr>
            <a:graphicFrameLocks/>
          </xdr:cNvGraphicFramePr>
        </xdr:nvGraphicFramePr>
        <xdr:xfrm>
          <a:off x="2064918" y="1919287"/>
          <a:ext cx="10759438" cy="7429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2042583" y="1312592"/>
          <a:ext cx="10781773" cy="8358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8" name="TextBox 7"/>
          <xdr:cNvSpPr txBox="1"/>
        </xdr:nvSpPr>
        <xdr:spPr>
          <a:xfrm>
            <a:off x="235745" y="1481663"/>
            <a:ext cx="1989401" cy="5072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Time (Hrs)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35745" y="2040731"/>
            <a:ext cx="2052901" cy="507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Distance (Km)</a:t>
            </a:r>
          </a:p>
        </xdr:txBody>
      </xdr:sp>
      <xdr:sp macro="" textlink="$N$18">
        <xdr:nvSpPr>
          <xdr:cNvPr id="10" name="TextBox 9"/>
          <xdr:cNvSpPr txBox="1"/>
        </xdr:nvSpPr>
        <xdr:spPr>
          <a:xfrm>
            <a:off x="216694" y="485239"/>
            <a:ext cx="3319462" cy="113691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fld id="{86A0FC41-6D7D-4E62-8060-31E693662BD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l"/>
              <a:t>30 Km/h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$O$18">
        <xdr:nvSpPr>
          <xdr:cNvPr id="11" name="TextBox 10"/>
          <xdr:cNvSpPr txBox="1"/>
        </xdr:nvSpPr>
        <xdr:spPr>
          <a:xfrm>
            <a:off x="10346530" y="485239"/>
            <a:ext cx="2459833" cy="8284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fld id="{9D627DAD-EDE1-4530-B9EE-F4CB8ACB5338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r"/>
              <a:t>360 Km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235745" y="359302"/>
            <a:ext cx="2052901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Speed (Km/h)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10292556" y="359302"/>
            <a:ext cx="2317486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Distance Travelled (Km)</a:t>
            </a:r>
          </a:p>
        </xdr:txBody>
      </xdr:sp>
      <xdr:sp macro="" textlink="$P$18">
        <xdr:nvSpPr>
          <xdr:cNvPr id="14" name="TextBox 13"/>
          <xdr:cNvSpPr txBox="1"/>
        </xdr:nvSpPr>
        <xdr:spPr>
          <a:xfrm>
            <a:off x="7147713" y="485240"/>
            <a:ext cx="3434291" cy="8389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B2E32B6B-D6A9-4FB9-8576-8DFE4B78DBFF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11 Stops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7369962" y="359302"/>
            <a:ext cx="2987145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Required Cooling Stops</a:t>
            </a:r>
          </a:p>
        </xdr:txBody>
      </xdr:sp>
      <xdr:sp macro="" textlink="$R$18">
        <xdr:nvSpPr>
          <xdr:cNvPr id="16" name="TextBox 15"/>
          <xdr:cNvSpPr txBox="1"/>
        </xdr:nvSpPr>
        <xdr:spPr>
          <a:xfrm>
            <a:off x="2542671" y="485240"/>
            <a:ext cx="2681553" cy="807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5D58530E-EA8E-4CE6-B5F2-3097BDCE11BC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12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2288662" y="359302"/>
            <a:ext cx="3020219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Travel Time</a:t>
            </a:r>
          </a:p>
        </xdr:txBody>
      </xdr:sp>
      <xdr:sp macro="" textlink="$S$18">
        <xdr:nvSpPr>
          <xdr:cNvPr id="18" name="TextBox 17"/>
          <xdr:cNvSpPr txBox="1"/>
        </xdr:nvSpPr>
        <xdr:spPr>
          <a:xfrm>
            <a:off x="4843223" y="485241"/>
            <a:ext cx="2643189" cy="78608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08E64B2C-974F-4CFA-BDD0-1683A2E674DB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8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582599" y="359302"/>
            <a:ext cx="2988470" cy="3762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Cooling Stop Time</a:t>
            </a:r>
          </a:p>
        </xdr:txBody>
      </xdr:sp>
    </xdr:grpSp>
    <xdr:clientData/>
  </xdr:twoCellAnchor>
  <xdr:twoCellAnchor>
    <xdr:from>
      <xdr:col>18</xdr:col>
      <xdr:colOff>486833</xdr:colOff>
      <xdr:row>1</xdr:row>
      <xdr:rowOff>10583</xdr:rowOff>
    </xdr:from>
    <xdr:to>
      <xdr:col>25</xdr:col>
      <xdr:colOff>209550</xdr:colOff>
      <xdr:row>14</xdr:row>
      <xdr:rowOff>81492</xdr:rowOff>
    </xdr:to>
    <xdr:grpSp>
      <xdr:nvGrpSpPr>
        <xdr:cNvPr id="20" name="Group 19"/>
        <xdr:cNvGrpSpPr/>
      </xdr:nvGrpSpPr>
      <xdr:grpSpPr>
        <a:xfrm>
          <a:off x="13932958" y="185208"/>
          <a:ext cx="4223280" cy="2341034"/>
          <a:chOff x="523875" y="276225"/>
          <a:chExt cx="4019550" cy="2305050"/>
        </a:xfrm>
      </xdr:grpSpPr>
      <xdr:pic>
        <xdr:nvPicPr>
          <xdr:cNvPr id="21" name="Picture 2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319" b="69255"/>
          <a:stretch/>
        </xdr:blipFill>
        <xdr:spPr bwMode="auto">
          <a:xfrm>
            <a:off x="523875" y="276225"/>
            <a:ext cx="3200400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319" r="30984" b="69255"/>
          <a:stretch/>
        </xdr:blipFill>
        <xdr:spPr bwMode="auto">
          <a:xfrm>
            <a:off x="3562350" y="285750"/>
            <a:ext cx="981075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7:N25"/>
  <sheetViews>
    <sheetView showGridLines="0" tabSelected="1" zoomScale="90" zoomScaleNormal="90" workbookViewId="0">
      <selection activeCell="M19" sqref="M19"/>
    </sheetView>
  </sheetViews>
  <sheetFormatPr defaultColWidth="9.1796875" defaultRowHeight="14" x14ac:dyDescent="0.3"/>
  <cols>
    <col min="1" max="1" width="2.81640625" style="1" customWidth="1"/>
    <col min="2" max="11" width="9.1796875" style="1"/>
    <col min="12" max="12" width="6.453125" style="1" customWidth="1"/>
    <col min="13" max="13" width="19" style="1" customWidth="1"/>
    <col min="14" max="16384" width="9.1796875" style="1"/>
  </cols>
  <sheetData>
    <row r="17" spans="9:14" ht="26.25" x14ac:dyDescent="0.4">
      <c r="I17" s="12" t="s">
        <v>40</v>
      </c>
    </row>
    <row r="18" spans="9:14" ht="15" thickBot="1" x14ac:dyDescent="0.25"/>
    <row r="19" spans="9:14" ht="26.25" thickBot="1" x14ac:dyDescent="0.4">
      <c r="I19" s="11" t="s">
        <v>39</v>
      </c>
      <c r="M19" s="13">
        <v>30</v>
      </c>
      <c r="N19" s="11" t="s">
        <v>41</v>
      </c>
    </row>
    <row r="25" spans="9:14" ht="30.75" customHeight="1" x14ac:dyDescent="0.2"/>
  </sheetData>
  <sheetProtection password="C27A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S46"/>
  <sheetViews>
    <sheetView showGridLines="0" zoomScale="80" zoomScaleNormal="80" workbookViewId="0">
      <selection activeCell="E26" sqref="E26"/>
    </sheetView>
  </sheetViews>
  <sheetFormatPr defaultColWidth="9.1796875" defaultRowHeight="14" x14ac:dyDescent="0.3"/>
  <cols>
    <col min="1" max="1" width="2" style="1" customWidth="1"/>
    <col min="2" max="2" width="9.1796875" style="1"/>
    <col min="3" max="4" width="10.453125" style="1" customWidth="1"/>
    <col min="5" max="5" width="22.453125" style="1" customWidth="1"/>
    <col min="6" max="6" width="15.1796875" style="1" customWidth="1"/>
    <col min="7" max="9" width="10.453125" style="1" customWidth="1"/>
    <col min="10" max="10" width="14.7265625" style="1" customWidth="1"/>
    <col min="11" max="11" width="15" style="1" customWidth="1"/>
    <col min="12" max="12" width="9.7265625" style="1" customWidth="1"/>
    <col min="13" max="13" width="8.26953125" style="1" customWidth="1"/>
    <col min="14" max="15" width="10.453125" style="1" customWidth="1"/>
    <col min="16" max="16" width="2.1796875" style="1" customWidth="1"/>
    <col min="17" max="17" width="9.1796875" style="1"/>
    <col min="18" max="18" width="11.1796875" style="1" customWidth="1"/>
    <col min="19" max="16384" width="9.1796875" style="1"/>
  </cols>
  <sheetData>
    <row r="6" spans="3:15" ht="14.25" x14ac:dyDescent="0.2">
      <c r="C6" s="2"/>
      <c r="D6" s="2"/>
      <c r="E6" s="3"/>
      <c r="F6" s="2"/>
      <c r="G6" s="3"/>
      <c r="H6" s="2"/>
      <c r="I6" s="2"/>
      <c r="J6" s="2"/>
      <c r="K6" s="2"/>
      <c r="L6" s="2"/>
      <c r="M6" s="2"/>
      <c r="N6" s="2"/>
      <c r="O6" s="2"/>
    </row>
    <row r="17" spans="2:19" ht="15" x14ac:dyDescent="0.25">
      <c r="B17" s="1" t="s">
        <v>0</v>
      </c>
      <c r="E17" s="4">
        <f>Dashboard!M19</f>
        <v>30</v>
      </c>
      <c r="F17" s="1" t="s">
        <v>19</v>
      </c>
      <c r="G17" s="5" t="str">
        <f>IF(E17&gt;30,"Speed Greater Than 30 Km/h!!","")</f>
        <v/>
      </c>
    </row>
    <row r="18" spans="2:19" ht="14.25" x14ac:dyDescent="0.2">
      <c r="B18" s="1" t="s">
        <v>18</v>
      </c>
      <c r="E18" s="6">
        <f>IF(E17&gt;30,30,E17)</f>
        <v>30</v>
      </c>
      <c r="F18" s="1" t="s">
        <v>19</v>
      </c>
      <c r="N18" s="1" t="str">
        <f>CONCATENATE(E18," Km/h")</f>
        <v>30 Km/h</v>
      </c>
      <c r="O18" s="1" t="str">
        <f>CONCATENATE(K44," Km")</f>
        <v>360 Km</v>
      </c>
      <c r="P18" s="1" t="s">
        <v>36</v>
      </c>
      <c r="R18" s="1" t="s">
        <v>37</v>
      </c>
      <c r="S18" s="1" t="s">
        <v>38</v>
      </c>
    </row>
    <row r="19" spans="2:19" ht="14.25" x14ac:dyDescent="0.2">
      <c r="D19" s="7"/>
      <c r="E19" s="7"/>
      <c r="F19" s="7"/>
      <c r="G19" s="7"/>
    </row>
    <row r="20" spans="2:19" ht="14.25" x14ac:dyDescent="0.2">
      <c r="D20" s="2" t="s">
        <v>17</v>
      </c>
      <c r="E20" s="2" t="s">
        <v>32</v>
      </c>
      <c r="F20" s="2" t="s">
        <v>27</v>
      </c>
      <c r="G20" s="2" t="s">
        <v>30</v>
      </c>
      <c r="H20" s="2" t="s">
        <v>13</v>
      </c>
      <c r="I20" s="2" t="s">
        <v>14</v>
      </c>
      <c r="J20" s="2" t="s">
        <v>20</v>
      </c>
      <c r="K20" s="2" t="s">
        <v>21</v>
      </c>
    </row>
    <row r="21" spans="2:19" ht="14.25" x14ac:dyDescent="0.2">
      <c r="C21" s="2" t="s">
        <v>15</v>
      </c>
      <c r="D21" s="2" t="s">
        <v>22</v>
      </c>
      <c r="E21" s="2" t="s">
        <v>33</v>
      </c>
      <c r="F21" s="2" t="s">
        <v>28</v>
      </c>
      <c r="G21" s="2" t="s">
        <v>31</v>
      </c>
      <c r="H21" s="2" t="s">
        <v>24</v>
      </c>
      <c r="I21" s="2" t="s">
        <v>24</v>
      </c>
      <c r="J21" s="2" t="s">
        <v>23</v>
      </c>
      <c r="K21" s="2" t="s">
        <v>23</v>
      </c>
      <c r="L21" s="2"/>
      <c r="M21" s="2"/>
      <c r="N21" s="14" t="s">
        <v>34</v>
      </c>
      <c r="O21" s="14"/>
      <c r="Q21" s="14" t="s">
        <v>35</v>
      </c>
      <c r="R21" s="14"/>
    </row>
    <row r="22" spans="2:19" ht="14.25" x14ac:dyDescent="0.2">
      <c r="B22" s="1" t="s">
        <v>1</v>
      </c>
      <c r="C22" s="8" t="s">
        <v>16</v>
      </c>
      <c r="D22" s="8">
        <f>E18</f>
        <v>30</v>
      </c>
      <c r="E22" s="8" t="str">
        <f>IF($E$18=30,"Distance", "Time")</f>
        <v>Distance</v>
      </c>
      <c r="F22" s="9" t="s">
        <v>29</v>
      </c>
      <c r="G22" s="9">
        <v>1</v>
      </c>
      <c r="H22" s="8">
        <v>0</v>
      </c>
      <c r="I22" s="8">
        <f>H22+1</f>
        <v>1</v>
      </c>
      <c r="J22" s="8">
        <v>0</v>
      </c>
      <c r="K22" s="8">
        <f>J22+(D22*1)</f>
        <v>30</v>
      </c>
      <c r="L22" s="8" t="str">
        <f>CONCATENATE($E$18," Km/h")</f>
        <v>30 Km/h</v>
      </c>
      <c r="M22" s="8">
        <f>F23</f>
        <v>30</v>
      </c>
      <c r="N22" s="8">
        <f>H22</f>
        <v>0</v>
      </c>
      <c r="O22" s="8">
        <f>I22</f>
        <v>1</v>
      </c>
      <c r="P22" s="10"/>
      <c r="Q22" s="8">
        <f>J22</f>
        <v>0</v>
      </c>
      <c r="R22" s="8">
        <f>K22</f>
        <v>30</v>
      </c>
    </row>
    <row r="23" spans="2:19" ht="14.25" x14ac:dyDescent="0.2">
      <c r="C23" s="8" t="s">
        <v>25</v>
      </c>
      <c r="D23" s="8">
        <v>0</v>
      </c>
      <c r="E23" s="9" t="s">
        <v>26</v>
      </c>
      <c r="F23" s="8">
        <f>IF(G22&lt;4,30,60)</f>
        <v>30</v>
      </c>
      <c r="G23" s="9" t="s">
        <v>26</v>
      </c>
      <c r="H23" s="8">
        <f t="shared" ref="H23:H44" si="0">I22</f>
        <v>1</v>
      </c>
      <c r="I23" s="8">
        <f>H23+(F23/60)</f>
        <v>1.5</v>
      </c>
      <c r="J23" s="8">
        <f t="shared" ref="J23:J44" si="1">K22</f>
        <v>30</v>
      </c>
      <c r="K23" s="8">
        <f>J23</f>
        <v>30</v>
      </c>
      <c r="L23" s="8"/>
      <c r="M23" s="8"/>
      <c r="N23" s="8"/>
      <c r="O23" s="8"/>
      <c r="P23" s="10"/>
      <c r="Q23" s="8"/>
      <c r="R23" s="8"/>
    </row>
    <row r="24" spans="2:19" ht="14.25" x14ac:dyDescent="0.2">
      <c r="B24" s="1" t="s">
        <v>2</v>
      </c>
      <c r="C24" s="8" t="s">
        <v>16</v>
      </c>
      <c r="D24" s="8">
        <f>D22</f>
        <v>30</v>
      </c>
      <c r="E24" s="8" t="str">
        <f>IF($E$18=30,"Distance", "Time")</f>
        <v>Distance</v>
      </c>
      <c r="F24" s="9" t="s">
        <v>29</v>
      </c>
      <c r="G24" s="9">
        <f>IF(G22=4,1,G22+(I24-I22))</f>
        <v>2.5</v>
      </c>
      <c r="H24" s="8">
        <f t="shared" si="0"/>
        <v>1.5</v>
      </c>
      <c r="I24" s="8">
        <f>H24+1</f>
        <v>2.5</v>
      </c>
      <c r="J24" s="8">
        <f t="shared" si="1"/>
        <v>30</v>
      </c>
      <c r="K24" s="8">
        <f>J24+(D24*1)</f>
        <v>60</v>
      </c>
      <c r="L24" s="8" t="str">
        <f>CONCATENATE($E$18," Km/h")</f>
        <v>30 Km/h</v>
      </c>
      <c r="M24" s="8">
        <f>F25</f>
        <v>30</v>
      </c>
      <c r="N24" s="8">
        <f>H24</f>
        <v>1.5</v>
      </c>
      <c r="O24" s="8">
        <f>I24</f>
        <v>2.5</v>
      </c>
      <c r="P24" s="10"/>
      <c r="Q24" s="8">
        <f>J24</f>
        <v>30</v>
      </c>
      <c r="R24" s="8">
        <f>K24</f>
        <v>60</v>
      </c>
    </row>
    <row r="25" spans="2:19" ht="14.25" x14ac:dyDescent="0.2">
      <c r="C25" s="8" t="s">
        <v>25</v>
      </c>
      <c r="D25" s="8">
        <v>0</v>
      </c>
      <c r="E25" s="9" t="s">
        <v>26</v>
      </c>
      <c r="F25" s="8">
        <f>IF(G24&lt;4,30,60)</f>
        <v>30</v>
      </c>
      <c r="G25" s="9" t="s">
        <v>26</v>
      </c>
      <c r="H25" s="8">
        <f t="shared" si="0"/>
        <v>2.5</v>
      </c>
      <c r="I25" s="8">
        <f>H25+(F25/60)</f>
        <v>3</v>
      </c>
      <c r="J25" s="8">
        <f t="shared" si="1"/>
        <v>60</v>
      </c>
      <c r="K25" s="8">
        <f>J25</f>
        <v>60</v>
      </c>
      <c r="L25" s="8"/>
      <c r="M25" s="8"/>
      <c r="N25" s="8"/>
      <c r="O25" s="8"/>
      <c r="P25" s="10"/>
      <c r="Q25" s="8"/>
      <c r="R25" s="8"/>
    </row>
    <row r="26" spans="2:19" ht="14.25" x14ac:dyDescent="0.2">
      <c r="B26" s="1" t="s">
        <v>3</v>
      </c>
      <c r="C26" s="8" t="s">
        <v>16</v>
      </c>
      <c r="D26" s="8">
        <f>D24</f>
        <v>30</v>
      </c>
      <c r="E26" s="8" t="str">
        <f>IF($E$18=30,"Distance", "Time")</f>
        <v>Distance</v>
      </c>
      <c r="F26" s="9" t="s">
        <v>29</v>
      </c>
      <c r="G26" s="9">
        <f>IF(G24=4,1,G24+(I26-I24))</f>
        <v>4</v>
      </c>
      <c r="H26" s="8">
        <f t="shared" si="0"/>
        <v>3</v>
      </c>
      <c r="I26" s="8">
        <f>H26+1</f>
        <v>4</v>
      </c>
      <c r="J26" s="8">
        <f t="shared" si="1"/>
        <v>60</v>
      </c>
      <c r="K26" s="8">
        <f>J26+(D26*1)</f>
        <v>90</v>
      </c>
      <c r="L26" s="8" t="str">
        <f>CONCATENATE($E$18," Km/h")</f>
        <v>30 Km/h</v>
      </c>
      <c r="M26" s="8" t="str">
        <f>CONCATENATE(F27," Mins")</f>
        <v>60 Mins</v>
      </c>
      <c r="N26" s="8">
        <f>H26</f>
        <v>3</v>
      </c>
      <c r="O26" s="8">
        <f>I26</f>
        <v>4</v>
      </c>
      <c r="P26" s="10"/>
      <c r="Q26" s="8">
        <f>J26</f>
        <v>60</v>
      </c>
      <c r="R26" s="8">
        <f>K26</f>
        <v>90</v>
      </c>
    </row>
    <row r="27" spans="2:19" ht="14.25" x14ac:dyDescent="0.2">
      <c r="C27" s="8" t="s">
        <v>25</v>
      </c>
      <c r="D27" s="8">
        <v>0</v>
      </c>
      <c r="E27" s="9" t="s">
        <v>26</v>
      </c>
      <c r="F27" s="8">
        <f>IF(G26&lt;4,30,60)</f>
        <v>60</v>
      </c>
      <c r="G27" s="9" t="s">
        <v>26</v>
      </c>
      <c r="H27" s="8">
        <f t="shared" si="0"/>
        <v>4</v>
      </c>
      <c r="I27" s="8">
        <f>H27+(F27/60)</f>
        <v>5</v>
      </c>
      <c r="J27" s="8">
        <f t="shared" si="1"/>
        <v>90</v>
      </c>
      <c r="K27" s="8">
        <f>J27</f>
        <v>90</v>
      </c>
      <c r="L27" s="8"/>
      <c r="M27" s="8"/>
      <c r="N27" s="8"/>
      <c r="O27" s="8"/>
      <c r="P27" s="10"/>
      <c r="Q27" s="8"/>
      <c r="R27" s="8"/>
    </row>
    <row r="28" spans="2:19" ht="14.25" x14ac:dyDescent="0.2">
      <c r="B28" s="1" t="s">
        <v>4</v>
      </c>
      <c r="C28" s="8" t="s">
        <v>16</v>
      </c>
      <c r="D28" s="8">
        <f>D26</f>
        <v>30</v>
      </c>
      <c r="E28" s="8" t="str">
        <f>IF($E$18=30,"Distance", "Time")</f>
        <v>Distance</v>
      </c>
      <c r="F28" s="9" t="s">
        <v>29</v>
      </c>
      <c r="G28" s="9">
        <f>IF(G26=4,1,G26+(I28-I26))</f>
        <v>1</v>
      </c>
      <c r="H28" s="8">
        <f t="shared" si="0"/>
        <v>5</v>
      </c>
      <c r="I28" s="8">
        <f>H28+1</f>
        <v>6</v>
      </c>
      <c r="J28" s="8">
        <f t="shared" si="1"/>
        <v>90</v>
      </c>
      <c r="K28" s="8">
        <f>J28+(D28*1)</f>
        <v>120</v>
      </c>
      <c r="L28" s="8" t="str">
        <f>CONCATENATE($E$18," Km/h")</f>
        <v>30 Km/h</v>
      </c>
      <c r="M28" s="8">
        <f>F29</f>
        <v>30</v>
      </c>
      <c r="N28" s="8">
        <f>H28</f>
        <v>5</v>
      </c>
      <c r="O28" s="8">
        <f>I28</f>
        <v>6</v>
      </c>
      <c r="P28" s="10"/>
      <c r="Q28" s="8">
        <f>J28</f>
        <v>90</v>
      </c>
      <c r="R28" s="8">
        <f>K28</f>
        <v>120</v>
      </c>
    </row>
    <row r="29" spans="2:19" ht="14.25" x14ac:dyDescent="0.2">
      <c r="C29" s="8" t="s">
        <v>25</v>
      </c>
      <c r="D29" s="8">
        <v>0</v>
      </c>
      <c r="E29" s="9" t="s">
        <v>26</v>
      </c>
      <c r="F29" s="8">
        <f>IF(G28&lt;4,30,60)</f>
        <v>30</v>
      </c>
      <c r="G29" s="9" t="s">
        <v>26</v>
      </c>
      <c r="H29" s="8">
        <f t="shared" si="0"/>
        <v>6</v>
      </c>
      <c r="I29" s="8">
        <f>H29+(F29/60)</f>
        <v>6.5</v>
      </c>
      <c r="J29" s="8">
        <f t="shared" si="1"/>
        <v>120</v>
      </c>
      <c r="K29" s="8">
        <f>J29</f>
        <v>120</v>
      </c>
      <c r="L29" s="8"/>
      <c r="M29" s="8"/>
      <c r="N29" s="8"/>
      <c r="O29" s="8"/>
      <c r="P29" s="10"/>
      <c r="Q29" s="8"/>
      <c r="R29" s="8"/>
    </row>
    <row r="30" spans="2:19" ht="14.25" x14ac:dyDescent="0.2">
      <c r="B30" s="1" t="s">
        <v>5</v>
      </c>
      <c r="C30" s="8" t="s">
        <v>16</v>
      </c>
      <c r="D30" s="8">
        <f>D28</f>
        <v>30</v>
      </c>
      <c r="E30" s="8" t="str">
        <f>IF($E$18=30,"Distance", "Time")</f>
        <v>Distance</v>
      </c>
      <c r="F30" s="9" t="s">
        <v>29</v>
      </c>
      <c r="G30" s="9">
        <f>IF(G28=4,1,G28+(I30-I28))</f>
        <v>2.5</v>
      </c>
      <c r="H30" s="8">
        <f t="shared" si="0"/>
        <v>6.5</v>
      </c>
      <c r="I30" s="8">
        <f>H30+1</f>
        <v>7.5</v>
      </c>
      <c r="J30" s="8">
        <f t="shared" si="1"/>
        <v>120</v>
      </c>
      <c r="K30" s="8">
        <f>J30+(D30*1)</f>
        <v>150</v>
      </c>
      <c r="L30" s="8" t="str">
        <f>CONCATENATE($E$18," Km/h")</f>
        <v>30 Km/h</v>
      </c>
      <c r="M30" s="8">
        <f>F31</f>
        <v>30</v>
      </c>
      <c r="N30" s="8">
        <f>H30</f>
        <v>6.5</v>
      </c>
      <c r="O30" s="8">
        <f>I30</f>
        <v>7.5</v>
      </c>
      <c r="P30" s="10"/>
      <c r="Q30" s="8">
        <f>J30</f>
        <v>120</v>
      </c>
      <c r="R30" s="8">
        <f>K30</f>
        <v>150</v>
      </c>
    </row>
    <row r="31" spans="2:19" ht="14.25" x14ac:dyDescent="0.2">
      <c r="C31" s="8" t="s">
        <v>25</v>
      </c>
      <c r="D31" s="8">
        <v>0</v>
      </c>
      <c r="E31" s="9" t="s">
        <v>26</v>
      </c>
      <c r="F31" s="8">
        <f>IF(G30&lt;4,30,60)</f>
        <v>30</v>
      </c>
      <c r="G31" s="9" t="s">
        <v>26</v>
      </c>
      <c r="H31" s="8">
        <f t="shared" si="0"/>
        <v>7.5</v>
      </c>
      <c r="I31" s="8">
        <f>H31+(F31/60)</f>
        <v>8</v>
      </c>
      <c r="J31" s="8">
        <f t="shared" si="1"/>
        <v>150</v>
      </c>
      <c r="K31" s="8">
        <f>J31</f>
        <v>150</v>
      </c>
      <c r="L31" s="8"/>
      <c r="M31" s="8"/>
      <c r="N31" s="8"/>
      <c r="O31" s="8"/>
      <c r="P31" s="10"/>
      <c r="Q31" s="8"/>
      <c r="R31" s="8"/>
    </row>
    <row r="32" spans="2:19" ht="14.25" x14ac:dyDescent="0.2">
      <c r="B32" s="1" t="s">
        <v>6</v>
      </c>
      <c r="C32" s="8" t="s">
        <v>16</v>
      </c>
      <c r="D32" s="8">
        <f>D30</f>
        <v>30</v>
      </c>
      <c r="E32" s="8" t="str">
        <f>IF($E$18=30,"Distance", "Time")</f>
        <v>Distance</v>
      </c>
      <c r="F32" s="9" t="s">
        <v>29</v>
      </c>
      <c r="G32" s="9">
        <f>IF(G30=4,1,G30+(I32-I30))</f>
        <v>4</v>
      </c>
      <c r="H32" s="8">
        <f t="shared" si="0"/>
        <v>8</v>
      </c>
      <c r="I32" s="8">
        <f>H32+1</f>
        <v>9</v>
      </c>
      <c r="J32" s="8">
        <f t="shared" si="1"/>
        <v>150</v>
      </c>
      <c r="K32" s="8">
        <f>J32+(D32*1)</f>
        <v>180</v>
      </c>
      <c r="L32" s="8" t="str">
        <f>CONCATENATE($E$18," Km/h")</f>
        <v>30 Km/h</v>
      </c>
      <c r="M32" s="8" t="str">
        <f>CONCATENATE(F33," Mins")</f>
        <v>60 Mins</v>
      </c>
      <c r="N32" s="8">
        <f>H32</f>
        <v>8</v>
      </c>
      <c r="O32" s="8">
        <f>I32</f>
        <v>9</v>
      </c>
      <c r="P32" s="10"/>
      <c r="Q32" s="8">
        <f>J32</f>
        <v>150</v>
      </c>
      <c r="R32" s="8">
        <f>K32</f>
        <v>180</v>
      </c>
    </row>
    <row r="33" spans="2:18" ht="14.25" x14ac:dyDescent="0.2">
      <c r="C33" s="8" t="s">
        <v>25</v>
      </c>
      <c r="D33" s="8">
        <v>0</v>
      </c>
      <c r="E33" s="9" t="s">
        <v>26</v>
      </c>
      <c r="F33" s="8">
        <f>IF(G32&lt;4,30,60)</f>
        <v>60</v>
      </c>
      <c r="G33" s="9" t="s">
        <v>26</v>
      </c>
      <c r="H33" s="8">
        <f t="shared" si="0"/>
        <v>9</v>
      </c>
      <c r="I33" s="8">
        <f>H33+(F33/60)</f>
        <v>10</v>
      </c>
      <c r="J33" s="8">
        <f t="shared" si="1"/>
        <v>180</v>
      </c>
      <c r="K33" s="8">
        <f>J33</f>
        <v>180</v>
      </c>
      <c r="L33" s="8"/>
      <c r="M33" s="8"/>
      <c r="N33" s="8"/>
      <c r="O33" s="8"/>
      <c r="P33" s="10"/>
      <c r="Q33" s="8"/>
      <c r="R33" s="8"/>
    </row>
    <row r="34" spans="2:18" ht="14.25" x14ac:dyDescent="0.2">
      <c r="B34" s="1" t="s">
        <v>7</v>
      </c>
      <c r="C34" s="8" t="s">
        <v>16</v>
      </c>
      <c r="D34" s="8">
        <f>D32</f>
        <v>30</v>
      </c>
      <c r="E34" s="8" t="str">
        <f>IF($E$18=30,"Distance", "Time")</f>
        <v>Distance</v>
      </c>
      <c r="F34" s="9" t="s">
        <v>29</v>
      </c>
      <c r="G34" s="9">
        <f>IF(G32=4,1,G32+(I34-I32))</f>
        <v>1</v>
      </c>
      <c r="H34" s="8">
        <f t="shared" si="0"/>
        <v>10</v>
      </c>
      <c r="I34" s="8">
        <f>H34+1</f>
        <v>11</v>
      </c>
      <c r="J34" s="8">
        <f t="shared" si="1"/>
        <v>180</v>
      </c>
      <c r="K34" s="8">
        <f>J34+(D34*1)</f>
        <v>210</v>
      </c>
      <c r="L34" s="8" t="str">
        <f>CONCATENATE($E$18," Km/h")</f>
        <v>30 Km/h</v>
      </c>
      <c r="M34" s="8">
        <f>F35</f>
        <v>30</v>
      </c>
      <c r="N34" s="8">
        <f>H34</f>
        <v>10</v>
      </c>
      <c r="O34" s="8">
        <f>I34</f>
        <v>11</v>
      </c>
      <c r="P34" s="10"/>
      <c r="Q34" s="8">
        <f>J34</f>
        <v>180</v>
      </c>
      <c r="R34" s="8">
        <f>K34</f>
        <v>210</v>
      </c>
    </row>
    <row r="35" spans="2:18" ht="14.25" x14ac:dyDescent="0.2">
      <c r="C35" s="8" t="s">
        <v>25</v>
      </c>
      <c r="D35" s="8">
        <v>0</v>
      </c>
      <c r="E35" s="9" t="s">
        <v>26</v>
      </c>
      <c r="F35" s="8">
        <f>IF(G34&lt;4,30,60)</f>
        <v>30</v>
      </c>
      <c r="G35" s="9" t="s">
        <v>26</v>
      </c>
      <c r="H35" s="8">
        <f t="shared" si="0"/>
        <v>11</v>
      </c>
      <c r="I35" s="8">
        <f>H35+(F35/60)</f>
        <v>11.5</v>
      </c>
      <c r="J35" s="8">
        <f t="shared" si="1"/>
        <v>210</v>
      </c>
      <c r="K35" s="8">
        <f>J35</f>
        <v>210</v>
      </c>
      <c r="L35" s="8"/>
      <c r="M35" s="8"/>
      <c r="N35" s="8"/>
      <c r="O35" s="8"/>
      <c r="P35" s="10"/>
      <c r="Q35" s="8"/>
      <c r="R35" s="8"/>
    </row>
    <row r="36" spans="2:18" ht="14.25" x14ac:dyDescent="0.2">
      <c r="B36" s="1" t="s">
        <v>8</v>
      </c>
      <c r="C36" s="8" t="s">
        <v>16</v>
      </c>
      <c r="D36" s="8">
        <f>D34</f>
        <v>30</v>
      </c>
      <c r="E36" s="8" t="str">
        <f>IF($E$18=30,"Distance", "Time")</f>
        <v>Distance</v>
      </c>
      <c r="F36" s="9" t="s">
        <v>29</v>
      </c>
      <c r="G36" s="9">
        <f>IF(G34=4,1,G34+(I36-I34))</f>
        <v>2.5</v>
      </c>
      <c r="H36" s="8">
        <f t="shared" si="0"/>
        <v>11.5</v>
      </c>
      <c r="I36" s="8">
        <f>H36+1</f>
        <v>12.5</v>
      </c>
      <c r="J36" s="8">
        <f t="shared" si="1"/>
        <v>210</v>
      </c>
      <c r="K36" s="8">
        <f>J36+(D36*1)</f>
        <v>240</v>
      </c>
      <c r="L36" s="8" t="str">
        <f>CONCATENATE($E$18," Km/h")</f>
        <v>30 Km/h</v>
      </c>
      <c r="M36" s="8">
        <f>F37</f>
        <v>30</v>
      </c>
      <c r="N36" s="8">
        <f>H36</f>
        <v>11.5</v>
      </c>
      <c r="O36" s="8">
        <f>I36</f>
        <v>12.5</v>
      </c>
      <c r="P36" s="10"/>
      <c r="Q36" s="8">
        <f>J36</f>
        <v>210</v>
      </c>
      <c r="R36" s="8">
        <f>K36</f>
        <v>240</v>
      </c>
    </row>
    <row r="37" spans="2:18" ht="14.25" x14ac:dyDescent="0.2">
      <c r="C37" s="8" t="s">
        <v>25</v>
      </c>
      <c r="D37" s="8">
        <v>0</v>
      </c>
      <c r="E37" s="9" t="s">
        <v>26</v>
      </c>
      <c r="F37" s="8">
        <f>IF(G36&lt;4,30,60)</f>
        <v>30</v>
      </c>
      <c r="G37" s="9" t="s">
        <v>26</v>
      </c>
      <c r="H37" s="8">
        <f t="shared" si="0"/>
        <v>12.5</v>
      </c>
      <c r="I37" s="8">
        <f>H37+(F37/60)</f>
        <v>13</v>
      </c>
      <c r="J37" s="8">
        <f t="shared" si="1"/>
        <v>240</v>
      </c>
      <c r="K37" s="8">
        <f>J37</f>
        <v>240</v>
      </c>
      <c r="L37" s="8"/>
      <c r="M37" s="8"/>
      <c r="N37" s="8"/>
      <c r="O37" s="8"/>
      <c r="P37" s="10"/>
      <c r="Q37" s="10"/>
      <c r="R37" s="10"/>
    </row>
    <row r="38" spans="2:18" ht="14.25" x14ac:dyDescent="0.2">
      <c r="B38" s="1" t="s">
        <v>9</v>
      </c>
      <c r="C38" s="8" t="s">
        <v>16</v>
      </c>
      <c r="D38" s="8">
        <f>D36</f>
        <v>30</v>
      </c>
      <c r="E38" s="8" t="str">
        <f>IF($E$18=30,"Distance", "Time")</f>
        <v>Distance</v>
      </c>
      <c r="F38" s="9" t="s">
        <v>29</v>
      </c>
      <c r="G38" s="9">
        <f>IF(G36=4,1,G36+(I38-I36))</f>
        <v>4</v>
      </c>
      <c r="H38" s="8">
        <f t="shared" si="0"/>
        <v>13</v>
      </c>
      <c r="I38" s="8">
        <f>H38+1</f>
        <v>14</v>
      </c>
      <c r="J38" s="8">
        <f t="shared" si="1"/>
        <v>240</v>
      </c>
      <c r="K38" s="8">
        <f>J38+(D38*1)</f>
        <v>270</v>
      </c>
      <c r="L38" s="8" t="str">
        <f>CONCATENATE($E$18," Km/h")</f>
        <v>30 Km/h</v>
      </c>
      <c r="M38" s="8" t="str">
        <f>CONCATENATE(F39," Mins")</f>
        <v>60 Mins</v>
      </c>
      <c r="N38" s="8">
        <f>H38</f>
        <v>13</v>
      </c>
      <c r="O38" s="8">
        <f>I38</f>
        <v>14</v>
      </c>
      <c r="P38" s="10"/>
      <c r="Q38" s="8">
        <f>J38</f>
        <v>240</v>
      </c>
      <c r="R38" s="8">
        <f>K38</f>
        <v>270</v>
      </c>
    </row>
    <row r="39" spans="2:18" ht="14.25" x14ac:dyDescent="0.2">
      <c r="C39" s="8" t="s">
        <v>25</v>
      </c>
      <c r="D39" s="8">
        <v>0</v>
      </c>
      <c r="E39" s="9" t="s">
        <v>26</v>
      </c>
      <c r="F39" s="8">
        <f>IF(G38&lt;4,30,60)</f>
        <v>60</v>
      </c>
      <c r="G39" s="9" t="s">
        <v>26</v>
      </c>
      <c r="H39" s="8">
        <f t="shared" si="0"/>
        <v>14</v>
      </c>
      <c r="I39" s="8">
        <f>H39+(F39/60)</f>
        <v>15</v>
      </c>
      <c r="J39" s="8">
        <f t="shared" si="1"/>
        <v>270</v>
      </c>
      <c r="K39" s="8">
        <f>J39</f>
        <v>270</v>
      </c>
      <c r="L39" s="10"/>
      <c r="M39" s="10"/>
      <c r="N39" s="10"/>
      <c r="O39" s="10"/>
      <c r="P39" s="10"/>
      <c r="Q39" s="10"/>
      <c r="R39" s="10"/>
    </row>
    <row r="40" spans="2:18" ht="14.25" x14ac:dyDescent="0.2">
      <c r="B40" s="1" t="s">
        <v>10</v>
      </c>
      <c r="C40" s="8" t="s">
        <v>16</v>
      </c>
      <c r="D40" s="8">
        <f>D38</f>
        <v>30</v>
      </c>
      <c r="E40" s="8" t="str">
        <f>IF($E$18=30,"Distance", "Time")</f>
        <v>Distance</v>
      </c>
      <c r="F40" s="9" t="s">
        <v>29</v>
      </c>
      <c r="G40" s="9">
        <f>IF(G38=4,1,G38+(I40-I38))</f>
        <v>1</v>
      </c>
      <c r="H40" s="8">
        <f t="shared" si="0"/>
        <v>15</v>
      </c>
      <c r="I40" s="8">
        <f>H40+1</f>
        <v>16</v>
      </c>
      <c r="J40" s="8">
        <f t="shared" si="1"/>
        <v>270</v>
      </c>
      <c r="K40" s="8">
        <f>J40+(D40*1)</f>
        <v>300</v>
      </c>
      <c r="L40" s="8" t="str">
        <f>CONCATENATE($E$18," Km/h")</f>
        <v>30 Km/h</v>
      </c>
      <c r="M40" s="8">
        <f>F41</f>
        <v>30</v>
      </c>
      <c r="N40" s="8">
        <f>H40</f>
        <v>15</v>
      </c>
      <c r="O40" s="8">
        <f>I40</f>
        <v>16</v>
      </c>
      <c r="P40" s="10"/>
      <c r="Q40" s="8">
        <f>J40</f>
        <v>270</v>
      </c>
      <c r="R40" s="8">
        <f>K40</f>
        <v>300</v>
      </c>
    </row>
    <row r="41" spans="2:18" ht="14.25" x14ac:dyDescent="0.2">
      <c r="C41" s="8" t="s">
        <v>25</v>
      </c>
      <c r="D41" s="8">
        <v>0</v>
      </c>
      <c r="E41" s="9" t="s">
        <v>26</v>
      </c>
      <c r="F41" s="8">
        <f>IF(G40&lt;4,30,60)</f>
        <v>30</v>
      </c>
      <c r="G41" s="9" t="s">
        <v>26</v>
      </c>
      <c r="H41" s="8">
        <f t="shared" si="0"/>
        <v>16</v>
      </c>
      <c r="I41" s="8">
        <f>H41+(F41/60)</f>
        <v>16.5</v>
      </c>
      <c r="J41" s="8">
        <f t="shared" si="1"/>
        <v>300</v>
      </c>
      <c r="K41" s="8">
        <f>J41</f>
        <v>300</v>
      </c>
      <c r="L41" s="10"/>
      <c r="M41" s="10"/>
      <c r="N41" s="10"/>
      <c r="O41" s="10"/>
      <c r="P41" s="10"/>
      <c r="Q41" s="10"/>
      <c r="R41" s="10"/>
    </row>
    <row r="42" spans="2:18" ht="14.25" x14ac:dyDescent="0.2">
      <c r="B42" s="1" t="s">
        <v>11</v>
      </c>
      <c r="C42" s="8" t="s">
        <v>16</v>
      </c>
      <c r="D42" s="8">
        <f>D40</f>
        <v>30</v>
      </c>
      <c r="E42" s="8" t="str">
        <f>IF($E$18=30,"Distance", "Time")</f>
        <v>Distance</v>
      </c>
      <c r="F42" s="9" t="s">
        <v>29</v>
      </c>
      <c r="G42" s="9">
        <f>IF(G40=4,1,G40+(I42-I40))</f>
        <v>2.5</v>
      </c>
      <c r="H42" s="8">
        <f t="shared" si="0"/>
        <v>16.5</v>
      </c>
      <c r="I42" s="8">
        <f>H42+1</f>
        <v>17.5</v>
      </c>
      <c r="J42" s="8">
        <f t="shared" si="1"/>
        <v>300</v>
      </c>
      <c r="K42" s="8">
        <f>J42+(D42*1)</f>
        <v>330</v>
      </c>
      <c r="L42" s="8" t="str">
        <f>CONCATENATE($E$18," Km/h")</f>
        <v>30 Km/h</v>
      </c>
      <c r="M42" s="8">
        <f>F43</f>
        <v>30</v>
      </c>
      <c r="N42" s="8">
        <f>H42</f>
        <v>16.5</v>
      </c>
      <c r="O42" s="8">
        <f>I42</f>
        <v>17.5</v>
      </c>
      <c r="P42" s="10"/>
      <c r="Q42" s="8">
        <f>J42</f>
        <v>300</v>
      </c>
      <c r="R42" s="8">
        <f>K42</f>
        <v>330</v>
      </c>
    </row>
    <row r="43" spans="2:18" ht="14.25" x14ac:dyDescent="0.2">
      <c r="C43" s="8" t="s">
        <v>25</v>
      </c>
      <c r="D43" s="8">
        <v>0</v>
      </c>
      <c r="E43" s="9" t="s">
        <v>26</v>
      </c>
      <c r="F43" s="8">
        <f>IF(G42&lt;4,30,60)</f>
        <v>30</v>
      </c>
      <c r="G43" s="9" t="s">
        <v>26</v>
      </c>
      <c r="H43" s="8">
        <f t="shared" si="0"/>
        <v>17.5</v>
      </c>
      <c r="I43" s="8">
        <f>H43+(F43/60)</f>
        <v>18</v>
      </c>
      <c r="J43" s="8">
        <f t="shared" si="1"/>
        <v>330</v>
      </c>
      <c r="K43" s="8">
        <f>J43</f>
        <v>330</v>
      </c>
      <c r="L43" s="10"/>
      <c r="M43" s="10"/>
      <c r="N43" s="10"/>
      <c r="O43" s="10"/>
      <c r="P43" s="10"/>
      <c r="Q43" s="10"/>
      <c r="R43" s="10"/>
    </row>
    <row r="44" spans="2:18" ht="14.25" x14ac:dyDescent="0.2">
      <c r="B44" s="1" t="s">
        <v>12</v>
      </c>
      <c r="C44" s="8" t="s">
        <v>16</v>
      </c>
      <c r="D44" s="8">
        <f>D42</f>
        <v>30</v>
      </c>
      <c r="E44" s="8" t="str">
        <f>IF($E$18=30,"Distance", "Time")</f>
        <v>Distance</v>
      </c>
      <c r="F44" s="9" t="s">
        <v>29</v>
      </c>
      <c r="G44" s="9">
        <f>IF(G42=4,1,G42+(I44-I42))</f>
        <v>4</v>
      </c>
      <c r="H44" s="8">
        <f t="shared" si="0"/>
        <v>18</v>
      </c>
      <c r="I44" s="8">
        <f>H44+1</f>
        <v>19</v>
      </c>
      <c r="J44" s="8">
        <f t="shared" si="1"/>
        <v>330</v>
      </c>
      <c r="K44" s="8">
        <f>J44+(D44*1)</f>
        <v>360</v>
      </c>
      <c r="L44" s="8" t="str">
        <f>CONCATENATE($E$18," Km/h")</f>
        <v>30 Km/h</v>
      </c>
      <c r="M44" s="8" t="str">
        <f>CONCATENATE(F45," Mins")</f>
        <v xml:space="preserve"> Mins</v>
      </c>
      <c r="N44" s="8">
        <f>H44</f>
        <v>18</v>
      </c>
      <c r="O44" s="8">
        <f>I44</f>
        <v>19</v>
      </c>
      <c r="P44" s="10"/>
      <c r="Q44" s="8">
        <f>J44</f>
        <v>330</v>
      </c>
      <c r="R44" s="8">
        <f>K44</f>
        <v>360</v>
      </c>
    </row>
    <row r="45" spans="2:18" ht="14.25" x14ac:dyDescent="0.2">
      <c r="C45" s="2"/>
      <c r="D45" s="2"/>
      <c r="E45" s="3"/>
      <c r="F45" s="2"/>
      <c r="G45" s="3"/>
      <c r="H45" s="2"/>
      <c r="I45" s="2"/>
      <c r="J45" s="2"/>
      <c r="K45" s="2"/>
    </row>
    <row r="46" spans="2:18" ht="14.25" x14ac:dyDescent="0.2">
      <c r="C46" s="2"/>
      <c r="D46" s="2"/>
      <c r="E46" s="2"/>
      <c r="F46" s="3"/>
      <c r="G46" s="3"/>
      <c r="H46" s="2"/>
      <c r="I46" s="2"/>
      <c r="J46" s="2"/>
      <c r="K46" s="2"/>
      <c r="M46" s="2"/>
      <c r="N46" s="2"/>
      <c r="O46" s="2"/>
      <c r="Q46" s="2"/>
      <c r="R46" s="2"/>
    </row>
  </sheetData>
  <sheetProtection password="C27A" sheet="1" objects="1" scenarios="1" selectLockedCells="1" selectUnlockedCells="1"/>
  <mergeCells count="2">
    <mergeCell ref="N21:O21"/>
    <mergeCell ref="Q21:R2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Dashboard</vt:lpstr>
      <vt:lpstr>Calculation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Shaw</dc:creator>
  <cp:lastModifiedBy>Ben</cp:lastModifiedBy>
  <dcterms:created xsi:type="dcterms:W3CDTF">2014-11-06T01:13:59Z</dcterms:created>
  <dcterms:modified xsi:type="dcterms:W3CDTF">2016-01-31T11:34:16Z</dcterms:modified>
</cp:coreProperties>
</file>