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20" windowWidth="19155" windowHeight="8475" tabRatio="760"/>
  </bookViews>
  <sheets>
    <sheet name="Example Dashboard Page" sheetId="1" r:id="rId1"/>
    <sheet name="Example Dashboard Conf Page" sheetId="2" r:id="rId2"/>
    <sheet name="Dashboard Calculations - Locked" sheetId="3" state="hidden" r:id="rId3"/>
  </sheets>
  <externalReferences>
    <externalReference r:id="rId4"/>
    <externalReference r:id="rId5"/>
  </externalReferences>
  <definedNames>
    <definedName name="_xlnm.Print_Area" localSheetId="1">'Example Dashboard Conf Page'!$A$14:$S$50</definedName>
    <definedName name="_xlnm.Print_Area" localSheetId="0">'Example Dashboard Page'!$A$2:$V$81</definedName>
  </definedNames>
  <calcPr calcId="145621"/>
  <webPublishObjects count="1">
    <webPublishObject id="27365" divId="Dashboard Ver13_27365" destinationFile="D:\Ben\A) Personal\Computer\Dashboard Widgits\Dashboard Ver13.htm"/>
  </webPublishObjects>
</workbook>
</file>

<file path=xl/calcChain.xml><?xml version="1.0" encoding="utf-8"?>
<calcChain xmlns="http://schemas.openxmlformats.org/spreadsheetml/2006/main">
  <c r="D84" i="3" l="1"/>
  <c r="V48" i="3" l="1"/>
  <c r="D81" i="3"/>
  <c r="O20" i="2"/>
  <c r="U6" i="3" s="1"/>
  <c r="Y7" i="3" s="1"/>
  <c r="O22" i="2"/>
  <c r="U10" i="3" s="1"/>
  <c r="O24" i="2"/>
  <c r="U14" i="3" s="1"/>
  <c r="O26" i="2"/>
  <c r="U18" i="3" s="1"/>
  <c r="V46" i="3"/>
  <c r="V47" i="3"/>
  <c r="V27" i="3"/>
  <c r="V26" i="3"/>
  <c r="M48" i="3"/>
  <c r="M28" i="3"/>
  <c r="M8" i="3"/>
  <c r="V7" i="3"/>
  <c r="V11" i="3" s="1"/>
  <c r="V15" i="3" s="1"/>
  <c r="V19" i="3" s="1"/>
  <c r="V6" i="3"/>
  <c r="V52" i="3"/>
  <c r="V31" i="3"/>
  <c r="V35" i="3" s="1"/>
  <c r="V39" i="3" s="1"/>
  <c r="V30" i="3"/>
  <c r="V34" i="3" s="1"/>
  <c r="V38" i="3" s="1"/>
  <c r="V10" i="3"/>
  <c r="O38" i="2"/>
  <c r="U38" i="3" s="1"/>
  <c r="O36" i="2"/>
  <c r="U34" i="3" s="1"/>
  <c r="O34" i="2"/>
  <c r="U30" i="3" s="1"/>
  <c r="O32" i="2"/>
  <c r="U26" i="3" s="1"/>
  <c r="Y25" i="3" s="1"/>
  <c r="W48" i="3" l="1"/>
  <c r="AA48" i="3" s="1"/>
  <c r="V49" i="3"/>
  <c r="V51" i="3"/>
  <c r="V50" i="3"/>
  <c r="Y33" i="3"/>
  <c r="Y29" i="3"/>
  <c r="Y37" i="3"/>
  <c r="Y26" i="3"/>
  <c r="Y27" i="3"/>
  <c r="Y30" i="3"/>
  <c r="Y31" i="3"/>
  <c r="Y34" i="3"/>
  <c r="Y35" i="3"/>
  <c r="Y38" i="3"/>
  <c r="Y39" i="3"/>
  <c r="Y5" i="3"/>
  <c r="Y15" i="3"/>
  <c r="V14" i="3"/>
  <c r="Y9" i="3"/>
  <c r="Y11" i="3"/>
  <c r="Y19" i="3"/>
  <c r="Y6" i="3"/>
  <c r="Y10" i="3"/>
  <c r="Y14" i="3"/>
  <c r="M47" i="3"/>
  <c r="M46" i="3"/>
  <c r="D46" i="3"/>
  <c r="D47" i="3"/>
  <c r="D7" i="3"/>
  <c r="D6" i="3"/>
  <c r="M27" i="3"/>
  <c r="M26" i="3"/>
  <c r="D27" i="3"/>
  <c r="D26" i="3"/>
  <c r="M7" i="3"/>
  <c r="M6" i="3"/>
  <c r="L13" i="2"/>
  <c r="D80" i="3"/>
  <c r="E88" i="3" s="1"/>
  <c r="AA46" i="3" l="1"/>
  <c r="AA49" i="3" s="1"/>
  <c r="AA47" i="3"/>
  <c r="Y48" i="3"/>
  <c r="Y47" i="3"/>
  <c r="Y46" i="3"/>
  <c r="Y49" i="3" s="1"/>
  <c r="E111" i="3"/>
  <c r="E175" i="3"/>
  <c r="D159" i="3"/>
  <c r="E143" i="3"/>
  <c r="E146" i="3"/>
  <c r="D145" i="3"/>
  <c r="E159" i="3"/>
  <c r="E127" i="3"/>
  <c r="E178" i="3"/>
  <c r="E114" i="3"/>
  <c r="D111" i="3"/>
  <c r="D184" i="3"/>
  <c r="V18" i="3"/>
  <c r="Y13" i="3"/>
  <c r="N8" i="3"/>
  <c r="Q7" i="3" s="1"/>
  <c r="D88" i="3"/>
  <c r="D115" i="3"/>
  <c r="E183" i="3"/>
  <c r="E167" i="3"/>
  <c r="E151" i="3"/>
  <c r="E135" i="3"/>
  <c r="E119" i="3"/>
  <c r="E95" i="3"/>
  <c r="E162" i="3"/>
  <c r="E130" i="3"/>
  <c r="E98" i="3"/>
  <c r="D147" i="3"/>
  <c r="D177" i="3"/>
  <c r="D113" i="3"/>
  <c r="D152" i="3"/>
  <c r="E180" i="3"/>
  <c r="D122" i="3"/>
  <c r="D120" i="3"/>
  <c r="E145" i="3"/>
  <c r="E116" i="3"/>
  <c r="D186" i="3"/>
  <c r="E133" i="3"/>
  <c r="E103" i="3"/>
  <c r="E186" i="3"/>
  <c r="E170" i="3"/>
  <c r="E154" i="3"/>
  <c r="E138" i="3"/>
  <c r="E122" i="3"/>
  <c r="E106" i="3"/>
  <c r="E90" i="3"/>
  <c r="D179" i="3"/>
  <c r="D127" i="3"/>
  <c r="D95" i="3"/>
  <c r="D161" i="3"/>
  <c r="D129" i="3"/>
  <c r="D97" i="3"/>
  <c r="D168" i="3"/>
  <c r="D136" i="3"/>
  <c r="D104" i="3"/>
  <c r="E177" i="3"/>
  <c r="E113" i="3"/>
  <c r="E148" i="3"/>
  <c r="D167" i="3"/>
  <c r="D149" i="3"/>
  <c r="D154" i="3"/>
  <c r="D90" i="3"/>
  <c r="E104" i="3"/>
  <c r="E168" i="3"/>
  <c r="D91" i="3"/>
  <c r="D174" i="3"/>
  <c r="D110" i="3"/>
  <c r="N48" i="3"/>
  <c r="Q47" i="3" s="1"/>
  <c r="D48" i="3"/>
  <c r="E48" i="3" s="1"/>
  <c r="H48" i="3" s="1"/>
  <c r="E112" i="3"/>
  <c r="E87" i="3"/>
  <c r="E179" i="3"/>
  <c r="E171" i="3"/>
  <c r="E163" i="3"/>
  <c r="E155" i="3"/>
  <c r="E147" i="3"/>
  <c r="E139" i="3"/>
  <c r="E131" i="3"/>
  <c r="E123" i="3"/>
  <c r="E115" i="3"/>
  <c r="E107" i="3"/>
  <c r="E99" i="3"/>
  <c r="E91" i="3"/>
  <c r="E182" i="3"/>
  <c r="E174" i="3"/>
  <c r="E166" i="3"/>
  <c r="E158" i="3"/>
  <c r="E150" i="3"/>
  <c r="E142" i="3"/>
  <c r="E134" i="3"/>
  <c r="E126" i="3"/>
  <c r="E118" i="3"/>
  <c r="E110" i="3"/>
  <c r="E102" i="3"/>
  <c r="E94" i="3"/>
  <c r="D175" i="3"/>
  <c r="D143" i="3"/>
  <c r="D163" i="3"/>
  <c r="D135" i="3"/>
  <c r="D119" i="3"/>
  <c r="D103" i="3"/>
  <c r="D185" i="3"/>
  <c r="D169" i="3"/>
  <c r="D153" i="3"/>
  <c r="D137" i="3"/>
  <c r="D121" i="3"/>
  <c r="D105" i="3"/>
  <c r="D89" i="3"/>
  <c r="D176" i="3"/>
  <c r="D160" i="3"/>
  <c r="D144" i="3"/>
  <c r="D128" i="3"/>
  <c r="D112" i="3"/>
  <c r="D96" i="3"/>
  <c r="E161" i="3"/>
  <c r="E129" i="3"/>
  <c r="E97" i="3"/>
  <c r="E164" i="3"/>
  <c r="E132" i="3"/>
  <c r="E100" i="3"/>
  <c r="D155" i="3"/>
  <c r="D181" i="3"/>
  <c r="D117" i="3"/>
  <c r="D170" i="3"/>
  <c r="D138" i="3"/>
  <c r="D106" i="3"/>
  <c r="E165" i="3"/>
  <c r="E101" i="3"/>
  <c r="E136" i="3"/>
  <c r="D171" i="3"/>
  <c r="D125" i="3"/>
  <c r="D142" i="3"/>
  <c r="E141" i="3"/>
  <c r="D118" i="3"/>
  <c r="D12" i="3"/>
  <c r="D28" i="3"/>
  <c r="E28" i="3" s="1"/>
  <c r="H28" i="3" s="1"/>
  <c r="D9" i="3"/>
  <c r="E176" i="3"/>
  <c r="D107" i="3"/>
  <c r="D139" i="3"/>
  <c r="D31" i="3"/>
  <c r="M31" i="3"/>
  <c r="D51" i="3"/>
  <c r="M51" i="3"/>
  <c r="D11" i="3"/>
  <c r="E160" i="3"/>
  <c r="D10" i="3"/>
  <c r="N28" i="3"/>
  <c r="Q27" i="3" s="1"/>
  <c r="D8" i="3"/>
  <c r="E8" i="3" s="1"/>
  <c r="H6" i="3" s="1"/>
  <c r="H9" i="3" s="1"/>
  <c r="M11" i="3"/>
  <c r="D182" i="3"/>
  <c r="E93" i="3"/>
  <c r="D134" i="3"/>
  <c r="D102" i="3"/>
  <c r="M50" i="3"/>
  <c r="M52" i="3"/>
  <c r="M49" i="3"/>
  <c r="D50" i="3"/>
  <c r="D52" i="3"/>
  <c r="D49" i="3"/>
  <c r="M30" i="3"/>
  <c r="M32" i="3"/>
  <c r="M29" i="3"/>
  <c r="D30" i="3"/>
  <c r="D32" i="3"/>
  <c r="D29" i="3"/>
  <c r="D173" i="3"/>
  <c r="M10" i="3"/>
  <c r="M12" i="3"/>
  <c r="M9" i="3"/>
  <c r="D180" i="3"/>
  <c r="D172" i="3"/>
  <c r="D164" i="3"/>
  <c r="D156" i="3"/>
  <c r="D148" i="3"/>
  <c r="D140" i="3"/>
  <c r="D132" i="3"/>
  <c r="D124" i="3"/>
  <c r="D116" i="3"/>
  <c r="D108" i="3"/>
  <c r="D100" i="3"/>
  <c r="D92" i="3"/>
  <c r="E185" i="3"/>
  <c r="E169" i="3"/>
  <c r="E153" i="3"/>
  <c r="E137" i="3"/>
  <c r="E121" i="3"/>
  <c r="E105" i="3"/>
  <c r="E89" i="3"/>
  <c r="E172" i="3"/>
  <c r="E156" i="3"/>
  <c r="E140" i="3"/>
  <c r="E124" i="3"/>
  <c r="E108" i="3"/>
  <c r="E92" i="3"/>
  <c r="D87" i="3"/>
  <c r="D131" i="3"/>
  <c r="D99" i="3"/>
  <c r="D165" i="3"/>
  <c r="D133" i="3"/>
  <c r="D101" i="3"/>
  <c r="D178" i="3"/>
  <c r="D162" i="3"/>
  <c r="D146" i="3"/>
  <c r="D130" i="3"/>
  <c r="D114" i="3"/>
  <c r="D98" i="3"/>
  <c r="E181" i="3"/>
  <c r="E149" i="3"/>
  <c r="E117" i="3"/>
  <c r="E184" i="3"/>
  <c r="E152" i="3"/>
  <c r="E120" i="3"/>
  <c r="D183" i="3"/>
  <c r="D123" i="3"/>
  <c r="D157" i="3"/>
  <c r="D93" i="3"/>
  <c r="D158" i="3"/>
  <c r="D126" i="3"/>
  <c r="D94" i="3"/>
  <c r="E173" i="3"/>
  <c r="E109" i="3"/>
  <c r="E144" i="3"/>
  <c r="D151" i="3"/>
  <c r="D141" i="3"/>
  <c r="D150" i="3"/>
  <c r="E157" i="3"/>
  <c r="E128" i="3"/>
  <c r="D109" i="3"/>
  <c r="E125" i="3"/>
  <c r="E96" i="3"/>
  <c r="D166" i="3"/>
  <c r="Y17" i="3" l="1"/>
  <c r="Y18" i="3"/>
  <c r="P7" i="3"/>
  <c r="Q8" i="3"/>
  <c r="Q6" i="3"/>
  <c r="Q9" i="3" s="1"/>
  <c r="P6" i="3"/>
  <c r="P9" i="3" s="1"/>
  <c r="P8" i="3"/>
  <c r="G28" i="3"/>
  <c r="H26" i="3"/>
  <c r="H29" i="3" s="1"/>
  <c r="G27" i="3"/>
  <c r="H27" i="3"/>
  <c r="G26" i="3"/>
  <c r="G29" i="3" s="1"/>
  <c r="G46" i="3"/>
  <c r="G49" i="3" s="1"/>
  <c r="H47" i="3"/>
  <c r="G47" i="3"/>
  <c r="G48" i="3"/>
  <c r="H46" i="3"/>
  <c r="H49" i="3" s="1"/>
  <c r="P27" i="3"/>
  <c r="P28" i="3"/>
  <c r="Q26" i="3"/>
  <c r="Q29" i="3" s="1"/>
  <c r="Q28" i="3"/>
  <c r="P26" i="3"/>
  <c r="P29" i="3" s="1"/>
  <c r="H7" i="3"/>
  <c r="G6" i="3"/>
  <c r="G9" i="3" s="1"/>
  <c r="H8" i="3"/>
  <c r="G8" i="3"/>
  <c r="G7" i="3"/>
  <c r="D82" i="3"/>
  <c r="Q46" i="3"/>
  <c r="Q49" i="3" s="1"/>
  <c r="P48" i="3"/>
  <c r="P47" i="3"/>
  <c r="P46" i="3"/>
  <c r="P49" i="3" s="1"/>
  <c r="Q48" i="3"/>
</calcChain>
</file>

<file path=xl/sharedStrings.xml><?xml version="1.0" encoding="utf-8"?>
<sst xmlns="http://schemas.openxmlformats.org/spreadsheetml/2006/main" count="209" uniqueCount="66">
  <si>
    <t>x</t>
  </si>
  <si>
    <t>y</t>
  </si>
  <si>
    <t>Min</t>
  </si>
  <si>
    <t>Max</t>
  </si>
  <si>
    <t>Actual</t>
  </si>
  <si>
    <t>Minimum Value</t>
  </si>
  <si>
    <t>Maximum Value</t>
  </si>
  <si>
    <t>Actual Value</t>
  </si>
  <si>
    <t>Degs</t>
  </si>
  <si>
    <t>Value</t>
  </si>
  <si>
    <t>Microsoft Excel Dashboard Dial Configuration Panel</t>
  </si>
  <si>
    <t>Link to an external spreadsheet or directly enter data for each of your dashboard dials here…..</t>
  </si>
  <si>
    <t>Key Code Calculations</t>
  </si>
  <si>
    <t>Name:</t>
  </si>
  <si>
    <t>AuthCode:</t>
  </si>
  <si>
    <t>KeyCode:</t>
  </si>
  <si>
    <t>Multiplier:</t>
  </si>
  <si>
    <t>Dial Units</t>
  </si>
  <si>
    <t>Dial Main Title</t>
  </si>
  <si>
    <t>Scale1</t>
  </si>
  <si>
    <t>Scale2</t>
  </si>
  <si>
    <t>Scale3</t>
  </si>
  <si>
    <t>Scale4</t>
  </si>
  <si>
    <t>x 1,000,000 Widgets / Day</t>
  </si>
  <si>
    <t>Daily Widget Demand</t>
  </si>
  <si>
    <t>Daily Widget Production</t>
  </si>
  <si>
    <t>Note: Press F9 to update!</t>
  </si>
  <si>
    <t>1. This is the free version of the www.ExcelDashboardWidgets.com dashboard template.</t>
  </si>
  <si>
    <t>Enter Registered Email Address Here…</t>
  </si>
  <si>
    <t>4. Please feel free to give your feedback or wishlist for improvement on our user's forum here.</t>
  </si>
  <si>
    <t>2. If you intend to use any part of this template for commercial uses you must purchase a single user license here.</t>
  </si>
  <si>
    <t>AltCode:</t>
  </si>
  <si>
    <t>17CB1FD</t>
  </si>
  <si>
    <t>Correct?</t>
  </si>
  <si>
    <t>3. Unlock the cells on this page and enter your data below by first registering here and receiving an activation code.</t>
  </si>
  <si>
    <t>THANK YOU FOR DOWNLOADING THE EXCEL DASHBOARD WIDGETS SPREADSHEET</t>
  </si>
  <si>
    <t>Line #1 - Dial #1 Configuration</t>
  </si>
  <si>
    <t>Line #1 - Dial #2 Configuration</t>
  </si>
  <si>
    <t>Line #1 - Traffic Light #1 Configuration</t>
  </si>
  <si>
    <t>Line #2 - Dial #1 Configuration</t>
  </si>
  <si>
    <t>Line #2 - Dial #2 Configuration</t>
  </si>
  <si>
    <t>Line #3 - Dial #1 Configuration</t>
  </si>
  <si>
    <t>Line #3 - Dial #2 Configuration</t>
  </si>
  <si>
    <t>Line #3 - Dial #3 Configuration</t>
  </si>
  <si>
    <t>Line #2 - Traffic Light #1 Configuration</t>
  </si>
  <si>
    <t>Widget Main Title</t>
  </si>
  <si>
    <t>Light #1 Value</t>
  </si>
  <si>
    <t>Light #2 Value</t>
  </si>
  <si>
    <t>Light #3 Value</t>
  </si>
  <si>
    <t>Light #4 Value</t>
  </si>
  <si>
    <t>Yellow to Red Value</t>
  </si>
  <si>
    <t>Green to Yellow Value</t>
  </si>
  <si>
    <t>Line #1 - Dial #1 Calculations</t>
  </si>
  <si>
    <t>Line #1 - Dial #2 Calculations</t>
  </si>
  <si>
    <t>Line #2 - Dial #1 Calculations</t>
  </si>
  <si>
    <t>Line #2 - Dial #2 Calculations</t>
  </si>
  <si>
    <t>Line #3 - Dial #1 Calculations</t>
  </si>
  <si>
    <t>Line #3 - Dial #2 Calculations</t>
  </si>
  <si>
    <t>Line #3 - Dial #3 Calculations</t>
  </si>
  <si>
    <t>TARGET</t>
  </si>
  <si>
    <t>RANGES</t>
  </si>
  <si>
    <t>Yellow to Red</t>
  </si>
  <si>
    <t>Green to Yellow</t>
  </si>
  <si>
    <t>Line #1 - Traffic Light #1 Calculations</t>
  </si>
  <si>
    <t>Line #2 - Traffic Light #2 Calculations</t>
  </si>
  <si>
    <t>Weekly Sales                       vs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</si>
</sst>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Wingdings 2"/>
      <family val="1"/>
      <charset val="2"/>
    </font>
    <font>
      <sz val="14"/>
      <color theme="1"/>
      <name val="Wingdings 2"/>
      <family val="1"/>
      <charset val="2"/>
    </font>
    <font>
      <b/>
      <sz val="30"/>
      <color theme="1"/>
      <name val="Calibri"/>
      <family val="2"/>
      <scheme val="minor"/>
    </font>
    <font>
      <b/>
      <sz val="36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rgb="FFCCECFF"/>
      </right>
      <top style="medium">
        <color indexed="64"/>
      </top>
      <bottom style="medium">
        <color indexed="64"/>
      </bottom>
      <diagonal/>
    </border>
    <border>
      <left style="medium">
        <color rgb="FFCCECFF"/>
      </left>
      <right style="medium">
        <color rgb="FFCCECFF"/>
      </right>
      <top style="medium">
        <color indexed="64"/>
      </top>
      <bottom style="medium">
        <color indexed="64"/>
      </bottom>
      <diagonal/>
    </border>
    <border>
      <left style="medium">
        <color rgb="FFCCEC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6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4" fillId="0" borderId="6" xfId="0" applyFont="1" applyBorder="1"/>
    <xf numFmtId="0" fontId="3" fillId="0" borderId="10" xfId="0" applyFont="1" applyBorder="1"/>
    <xf numFmtId="0" fontId="3" fillId="0" borderId="8" xfId="0" applyFont="1" applyBorder="1"/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9" xfId="0" applyFont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9" fontId="1" fillId="2" borderId="0" xfId="1" applyFont="1" applyFill="1" applyBorder="1"/>
    <xf numFmtId="164" fontId="7" fillId="2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0" fillId="3" borderId="0" xfId="0" applyFill="1" applyBorder="1"/>
    <xf numFmtId="0" fontId="9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13" fillId="4" borderId="11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13" fillId="0" borderId="8" xfId="0" applyFont="1" applyBorder="1" applyProtection="1">
      <protection locked="0"/>
    </xf>
    <xf numFmtId="0" fontId="3" fillId="0" borderId="8" xfId="0" applyFont="1" applyBorder="1" applyProtection="1"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9" xfId="0" applyFont="1" applyBorder="1"/>
    <xf numFmtId="0" fontId="14" fillId="0" borderId="4" xfId="0" applyFont="1" applyBorder="1"/>
    <xf numFmtId="164" fontId="15" fillId="0" borderId="4" xfId="0" applyNumberFormat="1" applyFont="1" applyBorder="1" applyAlignment="1">
      <alignment horizontal="center"/>
    </xf>
    <xf numFmtId="0" fontId="15" fillId="0" borderId="4" xfId="0" applyFont="1" applyBorder="1"/>
    <xf numFmtId="164" fontId="15" fillId="0" borderId="4" xfId="0" applyNumberFormat="1" applyFont="1" applyBorder="1"/>
    <xf numFmtId="164" fontId="14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64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4" xfId="0" applyFont="1" applyBorder="1"/>
    <xf numFmtId="0" fontId="3" fillId="0" borderId="14" xfId="0" applyFont="1" applyBorder="1"/>
    <xf numFmtId="0" fontId="3" fillId="0" borderId="15" xfId="0" applyFont="1" applyBorder="1"/>
    <xf numFmtId="164" fontId="3" fillId="0" borderId="15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164" fontId="3" fillId="0" borderId="21" xfId="0" applyNumberFormat="1" applyFont="1" applyBorder="1" applyAlignment="1">
      <alignment horizontal="center"/>
    </xf>
    <xf numFmtId="0" fontId="3" fillId="0" borderId="22" xfId="0" applyFont="1" applyBorder="1"/>
    <xf numFmtId="164" fontId="3" fillId="5" borderId="23" xfId="0" applyNumberFormat="1" applyFont="1" applyFill="1" applyBorder="1" applyAlignment="1" applyProtection="1">
      <alignment horizontal="left"/>
      <protection locked="0"/>
    </xf>
    <xf numFmtId="164" fontId="3" fillId="5" borderId="3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0" fontId="15" fillId="2" borderId="4" xfId="0" applyFont="1" applyFill="1" applyBorder="1"/>
    <xf numFmtId="164" fontId="15" fillId="2" borderId="4" xfId="0" applyNumberFormat="1" applyFont="1" applyFill="1" applyBorder="1"/>
    <xf numFmtId="0" fontId="14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16" fillId="2" borderId="4" xfId="0" applyFont="1" applyFill="1" applyBorder="1"/>
    <xf numFmtId="1" fontId="15" fillId="2" borderId="4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CC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Locked'!$H$5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Locked'!$G$6:$G$10</c:f>
              <c:numCache>
                <c:formatCode>0.0</c:formatCode>
                <c:ptCount val="5"/>
                <c:pt idx="0">
                  <c:v>7.9539388265624424</c:v>
                </c:pt>
                <c:pt idx="1">
                  <c:v>51.082315103691748</c:v>
                </c:pt>
                <c:pt idx="2">
                  <c:v>48.917684896308252</c:v>
                </c:pt>
                <c:pt idx="3">
                  <c:v>7.9539388265624424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Locked'!$H$6:$H$10</c:f>
              <c:numCache>
                <c:formatCode>0.0</c:formatCode>
                <c:ptCount val="5"/>
                <c:pt idx="0">
                  <c:v>27.05787759229365</c:v>
                </c:pt>
                <c:pt idx="1">
                  <c:v>1.6818424469375022</c:v>
                </c:pt>
                <c:pt idx="2">
                  <c:v>-1.6818424469375022</c:v>
                </c:pt>
                <c:pt idx="3">
                  <c:v>27.05787759229365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62848"/>
        <c:axId val="130464384"/>
      </c:scatterChart>
      <c:valAx>
        <c:axId val="130462848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130464384"/>
        <c:crosses val="autoZero"/>
        <c:crossBetween val="midCat"/>
      </c:valAx>
      <c:valAx>
        <c:axId val="130464384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1304628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Locked'!$Q$25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Locked'!$P$26:$P$30</c:f>
              <c:numCache>
                <c:formatCode>0.0</c:formatCode>
                <c:ptCount val="5"/>
                <c:pt idx="0">
                  <c:v>92.022606678347671</c:v>
                </c:pt>
                <c:pt idx="1">
                  <c:v>51.083771583282669</c:v>
                </c:pt>
                <c:pt idx="2">
                  <c:v>48.916228416717331</c:v>
                </c:pt>
                <c:pt idx="3">
                  <c:v>92.022606678347671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Locked'!$Q$26:$Q$30</c:f>
              <c:numCache>
                <c:formatCode>0.0</c:formatCode>
                <c:ptCount val="5"/>
                <c:pt idx="0">
                  <c:v>27.094289582066743</c:v>
                </c:pt>
                <c:pt idx="1">
                  <c:v>-1.6809042671339069</c:v>
                </c:pt>
                <c:pt idx="2">
                  <c:v>1.6809042671339065</c:v>
                </c:pt>
                <c:pt idx="3">
                  <c:v>27.094289582066743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57088"/>
        <c:axId val="125658624"/>
      </c:scatterChart>
      <c:valAx>
        <c:axId val="125657088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125658624"/>
        <c:crosses val="autoZero"/>
        <c:crossBetween val="midCat"/>
      </c:valAx>
      <c:valAx>
        <c:axId val="125658624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1256570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Locked'!$H$25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Locked'!$G$26:$G$30</c:f>
              <c:numCache>
                <c:formatCode>0.0</c:formatCode>
                <c:ptCount val="5"/>
                <c:pt idx="0">
                  <c:v>93.257189263587463</c:v>
                </c:pt>
                <c:pt idx="1">
                  <c:v>51.003047817017055</c:v>
                </c:pt>
                <c:pt idx="2">
                  <c:v>48.996952182982945</c:v>
                </c:pt>
                <c:pt idx="3">
                  <c:v>93.257189263587463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Locked'!$H$26:$H$30</c:f>
              <c:numCache>
                <c:formatCode>0.0</c:formatCode>
                <c:ptCount val="5"/>
                <c:pt idx="0">
                  <c:v>25.076195425426363</c:v>
                </c:pt>
                <c:pt idx="1">
                  <c:v>-1.7302875705434979</c:v>
                </c:pt>
                <c:pt idx="2">
                  <c:v>1.7302875705434984</c:v>
                </c:pt>
                <c:pt idx="3">
                  <c:v>25.076195425426363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16192"/>
        <c:axId val="127417728"/>
      </c:scatterChart>
      <c:valAx>
        <c:axId val="127416192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127417728"/>
        <c:crosses val="autoZero"/>
        <c:crossBetween val="midCat"/>
      </c:valAx>
      <c:valAx>
        <c:axId val="127417728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1274161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Locked'!$H$45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Locked'!$G$46:$G$50</c:f>
              <c:numCache>
                <c:formatCode>0.0</c:formatCode>
                <c:ptCount val="5"/>
                <c:pt idx="0">
                  <c:v>83.53126322240999</c:v>
                </c:pt>
                <c:pt idx="1">
                  <c:v>51.483592605378959</c:v>
                </c:pt>
                <c:pt idx="2">
                  <c:v>48.516407394621041</c:v>
                </c:pt>
                <c:pt idx="3">
                  <c:v>83.53126322240999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Locked'!$H$46:$H$50</c:f>
              <c:numCache>
                <c:formatCode>0.0</c:formatCode>
                <c:ptCount val="5"/>
                <c:pt idx="0">
                  <c:v>37.089815134473987</c:v>
                </c:pt>
                <c:pt idx="1">
                  <c:v>-1.3412505288963994</c:v>
                </c:pt>
                <c:pt idx="2">
                  <c:v>1.3412505288963994</c:v>
                </c:pt>
                <c:pt idx="3">
                  <c:v>37.089815134473987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45632"/>
        <c:axId val="127156608"/>
      </c:scatterChart>
      <c:valAx>
        <c:axId val="127445632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127156608"/>
        <c:crosses val="autoZero"/>
        <c:crossBetween val="midCat"/>
      </c:valAx>
      <c:valAx>
        <c:axId val="127156608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1274456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Locked'!$Q$45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Locked'!$P$46:$P$50</c:f>
              <c:numCache>
                <c:formatCode>0.0</c:formatCode>
                <c:ptCount val="5"/>
                <c:pt idx="0">
                  <c:v>87.276474540615666</c:v>
                </c:pt>
                <c:pt idx="1">
                  <c:v>51.332945277690172</c:v>
                </c:pt>
                <c:pt idx="2">
                  <c:v>48.667054722309828</c:v>
                </c:pt>
                <c:pt idx="3">
                  <c:v>87.276474540615666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Locked'!$Q$46:$Q$50</c:f>
              <c:numCache>
                <c:formatCode>0.0</c:formatCode>
                <c:ptCount val="5"/>
                <c:pt idx="0">
                  <c:v>33.323631942254309</c:v>
                </c:pt>
                <c:pt idx="1">
                  <c:v>-1.4910589816246267</c:v>
                </c:pt>
                <c:pt idx="2">
                  <c:v>1.4910589816246265</c:v>
                </c:pt>
                <c:pt idx="3">
                  <c:v>33.323631942254309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656"/>
        <c:axId val="127400192"/>
      </c:scatterChart>
      <c:valAx>
        <c:axId val="127398656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127400192"/>
        <c:crosses val="autoZero"/>
        <c:crossBetween val="midCat"/>
      </c:valAx>
      <c:valAx>
        <c:axId val="127400192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1273986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Locked'!$Q$5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Locked'!$P$6:$P$10</c:f>
              <c:numCache>
                <c:formatCode>0.0</c:formatCode>
                <c:ptCount val="5"/>
                <c:pt idx="0">
                  <c:v>67.646460396702935</c:v>
                </c:pt>
                <c:pt idx="1">
                  <c:v>51.871300055241853</c:v>
                </c:pt>
                <c:pt idx="2">
                  <c:v>48.128699944758154</c:v>
                </c:pt>
                <c:pt idx="3">
                  <c:v>67.646460396702935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Locked'!$Q$6:$Q$10</c:f>
              <c:numCache>
                <c:formatCode>0.0</c:formatCode>
                <c:ptCount val="5"/>
                <c:pt idx="0">
                  <c:v>46.782501381046252</c:v>
                </c:pt>
                <c:pt idx="1">
                  <c:v>-0.70585841586811715</c:v>
                </c:pt>
                <c:pt idx="2">
                  <c:v>0.70585841586811793</c:v>
                </c:pt>
                <c:pt idx="3">
                  <c:v>46.782501381046252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12544"/>
        <c:axId val="135725440"/>
      </c:scatterChart>
      <c:valAx>
        <c:axId val="130412544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135725440"/>
        <c:crosses val="autoZero"/>
        <c:crossBetween val="midCat"/>
      </c:valAx>
      <c:valAx>
        <c:axId val="135725440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1304125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Locked'!$AA$45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Locked'!$Y$46:$Y$50</c:f>
              <c:numCache>
                <c:formatCode>0.0</c:formatCode>
                <c:ptCount val="5"/>
                <c:pt idx="0">
                  <c:v>20.775778997271075</c:v>
                </c:pt>
                <c:pt idx="1">
                  <c:v>51.622809862816297</c:v>
                </c:pt>
                <c:pt idx="2">
                  <c:v>48.377190137183703</c:v>
                </c:pt>
                <c:pt idx="3">
                  <c:v>20.775778997271075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Locked'!$AA$46:$AA$50</c:f>
              <c:numCache>
                <c:formatCode>0.0</c:formatCode>
                <c:ptCount val="5"/>
                <c:pt idx="0">
                  <c:v>40.570246570407456</c:v>
                </c:pt>
                <c:pt idx="1">
                  <c:v>1.1689688401091569</c:v>
                </c:pt>
                <c:pt idx="2">
                  <c:v>-1.1689688401091567</c:v>
                </c:pt>
                <c:pt idx="3">
                  <c:v>40.570246570407456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26976"/>
        <c:axId val="139328896"/>
      </c:scatterChart>
      <c:valAx>
        <c:axId val="139326976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139328896"/>
        <c:crosses val="autoZero"/>
        <c:crossBetween val="midCat"/>
      </c:valAx>
      <c:valAx>
        <c:axId val="139328896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139326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'[1]Dashboard Calculations - Locked'!$G$3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'[1]Dashboard Calculations - Locked'!$F$4:$F$8</c:f>
              <c:numCache>
                <c:formatCode>General</c:formatCode>
                <c:ptCount val="5"/>
                <c:pt idx="0">
                  <c:v>68.425193497685797</c:v>
                </c:pt>
                <c:pt idx="1">
                  <c:v>51.859252428078698</c:v>
                </c:pt>
                <c:pt idx="2">
                  <c:v>48.140747571921302</c:v>
                </c:pt>
                <c:pt idx="3">
                  <c:v>68.425193497685797</c:v>
                </c:pt>
                <c:pt idx="4">
                  <c:v>50</c:v>
                </c:pt>
              </c:numCache>
            </c:numRef>
          </c:xVal>
          <c:yVal>
            <c:numRef>
              <c:f>'[1]Dashboard Calculations - Locked'!$G$4:$G$8</c:f>
              <c:numCache>
                <c:formatCode>General</c:formatCode>
                <c:ptCount val="5"/>
                <c:pt idx="0">
                  <c:v>46.48131070196748</c:v>
                </c:pt>
                <c:pt idx="1">
                  <c:v>-0.73700773990743162</c:v>
                </c:pt>
                <c:pt idx="2">
                  <c:v>0.73700773990743229</c:v>
                </c:pt>
                <c:pt idx="3">
                  <c:v>46.48131070196748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13376"/>
        <c:axId val="137414912"/>
      </c:scatterChart>
      <c:valAx>
        <c:axId val="137413376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137414912"/>
        <c:crosses val="autoZero"/>
        <c:crossBetween val="midCat"/>
      </c:valAx>
      <c:valAx>
        <c:axId val="137414912"/>
        <c:scaling>
          <c:orientation val="minMax"/>
          <c:max val="60"/>
          <c:min val="-10"/>
        </c:scaling>
        <c:delete val="1"/>
        <c:axPos val="l"/>
        <c:numFmt formatCode="General" sourceLinked="1"/>
        <c:majorTickMark val="out"/>
        <c:minorTickMark val="none"/>
        <c:tickLblPos val="none"/>
        <c:crossAx val="1374133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'[1]Dashboard Calculations - Locked'!$G$3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'[1]Dashboard Calculations - Locked'!$F$4:$F$8</c:f>
              <c:numCache>
                <c:formatCode>General</c:formatCode>
                <c:ptCount val="5"/>
                <c:pt idx="0">
                  <c:v>68.425193497685797</c:v>
                </c:pt>
                <c:pt idx="1">
                  <c:v>51.859252428078698</c:v>
                </c:pt>
                <c:pt idx="2">
                  <c:v>48.140747571921302</c:v>
                </c:pt>
                <c:pt idx="3">
                  <c:v>68.425193497685797</c:v>
                </c:pt>
                <c:pt idx="4">
                  <c:v>50</c:v>
                </c:pt>
              </c:numCache>
            </c:numRef>
          </c:xVal>
          <c:yVal>
            <c:numRef>
              <c:f>'[1]Dashboard Calculations - Locked'!$G$4:$G$8</c:f>
              <c:numCache>
                <c:formatCode>General</c:formatCode>
                <c:ptCount val="5"/>
                <c:pt idx="0">
                  <c:v>46.48131070196748</c:v>
                </c:pt>
                <c:pt idx="1">
                  <c:v>-0.73700773990743162</c:v>
                </c:pt>
                <c:pt idx="2">
                  <c:v>0.73700773990743229</c:v>
                </c:pt>
                <c:pt idx="3">
                  <c:v>46.48131070196748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00000"/>
        <c:axId val="147669376"/>
      </c:scatterChart>
      <c:valAx>
        <c:axId val="141200000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147669376"/>
        <c:crosses val="autoZero"/>
        <c:crossBetween val="midCat"/>
      </c:valAx>
      <c:valAx>
        <c:axId val="147669376"/>
        <c:scaling>
          <c:orientation val="minMax"/>
          <c:max val="60"/>
          <c:min val="-10"/>
        </c:scaling>
        <c:delete val="1"/>
        <c:axPos val="l"/>
        <c:numFmt formatCode="General" sourceLinked="1"/>
        <c:majorTickMark val="out"/>
        <c:minorTickMark val="none"/>
        <c:tickLblPos val="none"/>
        <c:crossAx val="141200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hyperlink" Target="http://www.exceldashboardwidgets.com/" TargetMode="Externa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widgets.com/" TargetMode="External"/><Relationship Id="rId2" Type="http://schemas.openxmlformats.org/officeDocument/2006/relationships/hyperlink" Target="http://www.exceldashboardwidgets.com/phpBB3/index.php" TargetMode="External"/><Relationship Id="rId1" Type="http://schemas.openxmlformats.org/officeDocument/2006/relationships/hyperlink" Target="http://www.exceldashboardwidgets.com/phpBB3/download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56</xdr:row>
      <xdr:rowOff>47953</xdr:rowOff>
    </xdr:from>
    <xdr:to>
      <xdr:col>21</xdr:col>
      <xdr:colOff>123825</xdr:colOff>
      <xdr:row>80</xdr:row>
      <xdr:rowOff>25222</xdr:rowOff>
    </xdr:to>
    <xdr:sp macro="" textlink="">
      <xdr:nvSpPr>
        <xdr:cNvPr id="476" name="Rounded Rectangle 475"/>
        <xdr:cNvSpPr/>
      </xdr:nvSpPr>
      <xdr:spPr bwMode="auto">
        <a:xfrm>
          <a:off x="57150" y="11450739"/>
          <a:ext cx="13306425" cy="4549269"/>
        </a:xfrm>
        <a:prstGeom prst="roundRect">
          <a:avLst>
            <a:gd name="adj" fmla="val 774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31</xdr:row>
      <xdr:rowOff>124153</xdr:rowOff>
    </xdr:from>
    <xdr:to>
      <xdr:col>21</xdr:col>
      <xdr:colOff>123825</xdr:colOff>
      <xdr:row>55</xdr:row>
      <xdr:rowOff>101422</xdr:rowOff>
    </xdr:to>
    <xdr:sp macro="" textlink="">
      <xdr:nvSpPr>
        <xdr:cNvPr id="475" name="Rounded Rectangle 474"/>
        <xdr:cNvSpPr/>
      </xdr:nvSpPr>
      <xdr:spPr bwMode="auto">
        <a:xfrm>
          <a:off x="57150" y="6772603"/>
          <a:ext cx="13249275" cy="4549269"/>
        </a:xfrm>
        <a:prstGeom prst="roundRect">
          <a:avLst>
            <a:gd name="adj" fmla="val 774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8</xdr:row>
      <xdr:rowOff>162253</xdr:rowOff>
    </xdr:from>
    <xdr:to>
      <xdr:col>21</xdr:col>
      <xdr:colOff>123825</xdr:colOff>
      <xdr:row>31</xdr:row>
      <xdr:rowOff>25222</xdr:rowOff>
    </xdr:to>
    <xdr:sp macro="" textlink="">
      <xdr:nvSpPr>
        <xdr:cNvPr id="234" name="Rounded Rectangle 233"/>
        <xdr:cNvSpPr/>
      </xdr:nvSpPr>
      <xdr:spPr bwMode="auto">
        <a:xfrm>
          <a:off x="57150" y="2127867"/>
          <a:ext cx="13176539" cy="4547537"/>
        </a:xfrm>
        <a:prstGeom prst="roundRect">
          <a:avLst>
            <a:gd name="adj" fmla="val 774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1</xdr:row>
      <xdr:rowOff>114300</xdr:rowOff>
    </xdr:from>
    <xdr:to>
      <xdr:col>21</xdr:col>
      <xdr:colOff>123825</xdr:colOff>
      <xdr:row>8</xdr:row>
      <xdr:rowOff>19345</xdr:rowOff>
    </xdr:to>
    <xdr:sp macro="" textlink="">
      <xdr:nvSpPr>
        <xdr:cNvPr id="320" name="Rounded Rectangle 319"/>
        <xdr:cNvSpPr/>
      </xdr:nvSpPr>
      <xdr:spPr bwMode="auto">
        <a:xfrm>
          <a:off x="57150" y="745331"/>
          <a:ext cx="13199269" cy="1238545"/>
        </a:xfrm>
        <a:prstGeom prst="roundRect">
          <a:avLst>
            <a:gd name="adj" fmla="val 3321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177067</xdr:colOff>
      <xdr:row>12</xdr:row>
      <xdr:rowOff>44693</xdr:rowOff>
    </xdr:from>
    <xdr:to>
      <xdr:col>6</xdr:col>
      <xdr:colOff>377896</xdr:colOff>
      <xdr:row>30</xdr:row>
      <xdr:rowOff>78575</xdr:rowOff>
    </xdr:to>
    <xdr:grpSp>
      <xdr:nvGrpSpPr>
        <xdr:cNvPr id="125201" name="Group 238"/>
        <xdr:cNvGrpSpPr>
          <a:grpSpLocks/>
        </xdr:cNvGrpSpPr>
      </xdr:nvGrpSpPr>
      <xdr:grpSpPr bwMode="auto">
        <a:xfrm>
          <a:off x="177067" y="2771224"/>
          <a:ext cx="4225142" cy="3772445"/>
          <a:chOff x="179161" y="2687486"/>
          <a:chExt cx="4259035" cy="3769178"/>
        </a:xfrm>
      </xdr:grpSpPr>
      <xdr:sp macro="" textlink="">
        <xdr:nvSpPr>
          <xdr:cNvPr id="743" name="Rounded Rectangle 742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125362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125375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5376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5377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5378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5379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125363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'Example Dashboard Conf Page'!E20">
        <xdr:nvSpPr>
          <xdr:cNvPr id="11" name="TextBox 10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01B212F-7460-4F76-BB96-B43ADFA9AFE1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E18">
        <xdr:nvSpPr>
          <xdr:cNvPr id="15" name="TextBox 14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C93E0D7-7507-4EC3-A75C-A0D95AD60F99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Demand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D6">
        <xdr:nvSpPr>
          <xdr:cNvPr id="20" name="TextBox 19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ACA3E04-B237-4330-B48D-6A23E663C671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9">
        <xdr:nvSpPr>
          <xdr:cNvPr id="21" name="TextBox 20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03A04F1-91FF-4D9D-956F-9B97EEDFC22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10">
        <xdr:nvSpPr>
          <xdr:cNvPr id="22" name="TextBox 21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BCFC78B-2B81-4605-A52B-E4531902E162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11">
        <xdr:nvSpPr>
          <xdr:cNvPr id="23" name="TextBox 22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01FAACA-7EAF-4BC0-BA62-0D9DCBBE0E6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12">
        <xdr:nvSpPr>
          <xdr:cNvPr id="24" name="TextBox 23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3E099E5-E811-4E84-A2AF-F56D995E0B8B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7">
        <xdr:nvSpPr>
          <xdr:cNvPr id="25" name="TextBox 24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DE2F6F2-56B9-49B8-9358-E6FF57A55BCD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125372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4" name="Oval 3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D8">
          <xdr:nvSpPr>
            <xdr:cNvPr id="10" name="TextBox 9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DC52B90F-D112-4D9D-BEA7-13C2F545FCD3}" type="TxLink">
                <a:rPr lang="en-US" sz="2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1.8</a:t>
              </a:fld>
              <a:endParaRPr lang="en-US" sz="2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152041</xdr:colOff>
      <xdr:row>1</xdr:row>
      <xdr:rowOff>171464</xdr:rowOff>
    </xdr:from>
    <xdr:to>
      <xdr:col>17</xdr:col>
      <xdr:colOff>19124</xdr:colOff>
      <xdr:row>5</xdr:row>
      <xdr:rowOff>47791</xdr:rowOff>
    </xdr:to>
    <xdr:sp macro="" textlink="">
      <xdr:nvSpPr>
        <xdr:cNvPr id="232" name="TextBox 231"/>
        <xdr:cNvSpPr txBox="1"/>
      </xdr:nvSpPr>
      <xdr:spPr bwMode="auto">
        <a:xfrm>
          <a:off x="152041" y="802495"/>
          <a:ext cx="10570802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000" b="1">
              <a:latin typeface="Arial Black" pitchFamily="34" charset="0"/>
            </a:rPr>
            <a:t>ACME Operations</a:t>
          </a:r>
          <a:endParaRPr lang="en-US" sz="3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476251</xdr:colOff>
      <xdr:row>5</xdr:row>
      <xdr:rowOff>114481</xdr:rowOff>
    </xdr:from>
    <xdr:to>
      <xdr:col>20</xdr:col>
      <xdr:colOff>541264</xdr:colOff>
      <xdr:row>7</xdr:row>
      <xdr:rowOff>171736</xdr:rowOff>
    </xdr:to>
    <xdr:sp macro="" textlink="">
      <xdr:nvSpPr>
        <xdr:cNvPr id="233" name="TextBox 232"/>
        <xdr:cNvSpPr txBox="1"/>
      </xdr:nvSpPr>
      <xdr:spPr bwMode="auto">
        <a:xfrm>
          <a:off x="10572751" y="1507512"/>
          <a:ext cx="2493888" cy="438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="1"/>
            <a:t>January 24th 2012</a:t>
          </a:r>
        </a:p>
      </xdr:txBody>
    </xdr:sp>
    <xdr:clientData/>
  </xdr:twoCellAnchor>
  <xdr:twoCellAnchor>
    <xdr:from>
      <xdr:col>0</xdr:col>
      <xdr:colOff>152041</xdr:colOff>
      <xdr:row>4</xdr:row>
      <xdr:rowOff>66800</xdr:rowOff>
    </xdr:from>
    <xdr:to>
      <xdr:col>16</xdr:col>
      <xdr:colOff>237292</xdr:colOff>
      <xdr:row>7</xdr:row>
      <xdr:rowOff>133627</xdr:rowOff>
    </xdr:to>
    <xdr:sp macro="" textlink="">
      <xdr:nvSpPr>
        <xdr:cNvPr id="311" name="TextBox 310"/>
        <xdr:cNvSpPr txBox="1"/>
      </xdr:nvSpPr>
      <xdr:spPr bwMode="auto">
        <a:xfrm>
          <a:off x="152041" y="1269331"/>
          <a:ext cx="10181751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400" b="1">
              <a:latin typeface="Arial" pitchFamily="34" charset="0"/>
              <a:cs typeface="Arial" pitchFamily="34" charset="0"/>
            </a:rPr>
            <a:t>Executive Dashboard</a:t>
          </a:r>
        </a:p>
      </xdr:txBody>
    </xdr:sp>
    <xdr:clientData/>
  </xdr:twoCellAnchor>
  <xdr:twoCellAnchor>
    <xdr:from>
      <xdr:col>0</xdr:col>
      <xdr:colOff>152041</xdr:colOff>
      <xdr:row>9</xdr:row>
      <xdr:rowOff>9862</xdr:rowOff>
    </xdr:from>
    <xdr:to>
      <xdr:col>7</xdr:col>
      <xdr:colOff>321969</xdr:colOff>
      <xdr:row>12</xdr:row>
      <xdr:rowOff>76689</xdr:rowOff>
    </xdr:to>
    <xdr:sp macro="" textlink="">
      <xdr:nvSpPr>
        <xdr:cNvPr id="314" name="TextBox 313"/>
        <xdr:cNvSpPr txBox="1"/>
      </xdr:nvSpPr>
      <xdr:spPr bwMode="auto">
        <a:xfrm>
          <a:off x="152041" y="2164893"/>
          <a:ext cx="4801459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3200" b="1" baseline="0">
              <a:latin typeface="Arial" pitchFamily="34" charset="0"/>
              <a:cs typeface="Arial" pitchFamily="34" charset="0"/>
            </a:rPr>
            <a:t>Line #1</a:t>
          </a:r>
          <a:endParaRPr lang="en-US" sz="3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161925</xdr:colOff>
      <xdr:row>0</xdr:row>
      <xdr:rowOff>66675</xdr:rowOff>
    </xdr:from>
    <xdr:to>
      <xdr:col>21</xdr:col>
      <xdr:colOff>19050</xdr:colOff>
      <xdr:row>0</xdr:row>
      <xdr:rowOff>561975</xdr:rowOff>
    </xdr:to>
    <xdr:grpSp>
      <xdr:nvGrpSpPr>
        <xdr:cNvPr id="125192" name="Group 209"/>
        <xdr:cNvGrpSpPr>
          <a:grpSpLocks/>
        </xdr:cNvGrpSpPr>
      </xdr:nvGrpSpPr>
      <xdr:grpSpPr bwMode="auto">
        <a:xfrm>
          <a:off x="7829550" y="66675"/>
          <a:ext cx="5322094" cy="495300"/>
          <a:chOff x="7629525" y="53489"/>
          <a:chExt cx="3024555" cy="298936"/>
        </a:xfrm>
      </xdr:grpSpPr>
      <xdr:sp macro="" textlink="">
        <xdr:nvSpPr>
          <xdr:cNvPr id="215" name="Rounded Rectangle 214"/>
          <xdr:cNvSpPr/>
        </xdr:nvSpPr>
        <xdr:spPr>
          <a:xfrm>
            <a:off x="7629525" y="53489"/>
            <a:ext cx="3024555" cy="29893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tx1">
                  <a:lumMod val="65000"/>
                  <a:lumOff val="35000"/>
                </a:schemeClr>
              </a:gs>
              <a:gs pos="40000">
                <a:schemeClr val="tx1">
                  <a:lumMod val="65000"/>
                  <a:lumOff val="35000"/>
                </a:schemeClr>
              </a:gs>
              <a:gs pos="100000">
                <a:schemeClr val="bg1">
                  <a:lumMod val="85000"/>
                </a:schemeClr>
              </a:gs>
            </a:gsLst>
            <a:lin ang="16200000" scaled="0"/>
            <a:tileRect/>
          </a:gradFill>
          <a:ln w="158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6" name="TextBox 215">
            <a:hlinkClick xmlns:r="http://schemas.openxmlformats.org/officeDocument/2006/relationships" r:id="rId2"/>
          </xdr:cNvPr>
          <xdr:cNvSpPr txBox="1"/>
        </xdr:nvSpPr>
        <xdr:spPr>
          <a:xfrm>
            <a:off x="7678047" y="64987"/>
            <a:ext cx="2922119" cy="2414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24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©</a:t>
            </a:r>
            <a:r>
              <a:rPr lang="fr-FR" sz="14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fr-FR" sz="11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2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www.ExcelDashboardWidgets.com</a:t>
            </a:r>
          </a:p>
        </xdr:txBody>
      </xdr:sp>
    </xdr:grpSp>
    <xdr:clientData/>
  </xdr:twoCellAnchor>
  <xdr:twoCellAnchor>
    <xdr:from>
      <xdr:col>6</xdr:col>
      <xdr:colOff>517245</xdr:colOff>
      <xdr:row>35</xdr:row>
      <xdr:rowOff>20880</xdr:rowOff>
    </xdr:from>
    <xdr:to>
      <xdr:col>13</xdr:col>
      <xdr:colOff>486753</xdr:colOff>
      <xdr:row>54</xdr:row>
      <xdr:rowOff>173825</xdr:rowOff>
    </xdr:to>
    <xdr:grpSp>
      <xdr:nvGrpSpPr>
        <xdr:cNvPr id="261" name="Group 238"/>
        <xdr:cNvGrpSpPr>
          <a:grpSpLocks/>
        </xdr:cNvGrpSpPr>
      </xdr:nvGrpSpPr>
      <xdr:grpSpPr bwMode="auto">
        <a:xfrm>
          <a:off x="4541558" y="7438474"/>
          <a:ext cx="4220039" cy="3772445"/>
          <a:chOff x="179161" y="2687486"/>
          <a:chExt cx="4259035" cy="3769178"/>
        </a:xfrm>
      </xdr:grpSpPr>
      <xdr:sp macro="" textlink="">
        <xdr:nvSpPr>
          <xdr:cNvPr id="262" name="Rounded Rectangle 261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263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308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9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0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2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3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264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'Example Dashboard Conf Page'!J32">
        <xdr:nvSpPr>
          <xdr:cNvPr id="265" name="TextBox 264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1152641-D214-4728-8CBC-9B0359C43A67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J30">
        <xdr:nvSpPr>
          <xdr:cNvPr id="266" name="TextBox 265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8295CFE-5EB8-4D2A-A7B6-1BF1248939DC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M26">
        <xdr:nvSpPr>
          <xdr:cNvPr id="268" name="TextBox 267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E13D681-739C-46AD-B223-E491B6ADEE06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29">
        <xdr:nvSpPr>
          <xdr:cNvPr id="274" name="TextBox 273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20273271-3BE6-4D6B-9CAA-19CBB765DB47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30">
        <xdr:nvSpPr>
          <xdr:cNvPr id="276" name="TextBox 275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C328BE9-0ADE-4270-94FA-A2BAA57B8593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31">
        <xdr:nvSpPr>
          <xdr:cNvPr id="282" name="TextBox 281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88AF8977-1482-444C-B914-5D465DCCCE91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32">
        <xdr:nvSpPr>
          <xdr:cNvPr id="303" name="TextBox 302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A4F230D-160F-442F-A202-21B31975FFFA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27">
        <xdr:nvSpPr>
          <xdr:cNvPr id="304" name="TextBox 303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2CDEC88-B551-42A2-A8DB-D32C93546FF4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305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306" name="Oval 305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M28">
          <xdr:nvSpPr>
            <xdr:cNvPr id="307" name="TextBox 306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9A30F48D-876F-4554-8BA8-A919D24C5CC6}" type="TxLink">
                <a:rPr lang="en-US" sz="2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t>8.2</a:t>
              </a:fld>
              <a:endParaRPr lang="en-US" sz="2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152041</xdr:colOff>
      <xdr:row>31</xdr:row>
      <xdr:rowOff>176549</xdr:rowOff>
    </xdr:from>
    <xdr:to>
      <xdr:col>7</xdr:col>
      <xdr:colOff>321969</xdr:colOff>
      <xdr:row>35</xdr:row>
      <xdr:rowOff>52876</xdr:rowOff>
    </xdr:to>
    <xdr:sp macro="" textlink="">
      <xdr:nvSpPr>
        <xdr:cNvPr id="315" name="TextBox 314"/>
        <xdr:cNvSpPr txBox="1"/>
      </xdr:nvSpPr>
      <xdr:spPr bwMode="auto">
        <a:xfrm>
          <a:off x="152041" y="6832143"/>
          <a:ext cx="4801459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3200" b="1" baseline="0">
              <a:latin typeface="Arial" pitchFamily="34" charset="0"/>
              <a:cs typeface="Arial" pitchFamily="34" charset="0"/>
            </a:rPr>
            <a:t>Line #2</a:t>
          </a:r>
          <a:endParaRPr lang="en-US" sz="3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173704</xdr:colOff>
      <xdr:row>35</xdr:row>
      <xdr:rowOff>24294</xdr:rowOff>
    </xdr:from>
    <xdr:to>
      <xdr:col>6</xdr:col>
      <xdr:colOff>377121</xdr:colOff>
      <xdr:row>54</xdr:row>
      <xdr:rowOff>177590</xdr:rowOff>
    </xdr:to>
    <xdr:grpSp>
      <xdr:nvGrpSpPr>
        <xdr:cNvPr id="9" name="Group 8"/>
        <xdr:cNvGrpSpPr/>
      </xdr:nvGrpSpPr>
      <xdr:grpSpPr>
        <a:xfrm>
          <a:off x="173704" y="7441888"/>
          <a:ext cx="4227730" cy="3772796"/>
          <a:chOff x="4552482" y="7434744"/>
          <a:chExt cx="4239296" cy="3772796"/>
        </a:xfrm>
      </xdr:grpSpPr>
      <xdr:sp macro="" textlink="">
        <xdr:nvSpPr>
          <xdr:cNvPr id="334" name="Rounded Rectangle 333"/>
          <xdr:cNvSpPr/>
        </xdr:nvSpPr>
        <xdr:spPr bwMode="auto">
          <a:xfrm>
            <a:off x="4552482" y="7434744"/>
            <a:ext cx="4239296" cy="3772796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7" name="Group 6"/>
          <xdr:cNvGrpSpPr/>
        </xdr:nvGrpSpPr>
        <xdr:grpSpPr>
          <a:xfrm>
            <a:off x="4796631" y="8505888"/>
            <a:ext cx="3650992" cy="1796958"/>
            <a:chOff x="4813300" y="8498744"/>
            <a:chExt cx="3665279" cy="1796958"/>
          </a:xfrm>
        </xdr:grpSpPr>
        <xdr:sp macro="" textlink="">
          <xdr:nvSpPr>
            <xdr:cNvPr id="348" name="Freeform 362"/>
            <xdr:cNvSpPr>
              <a:spLocks/>
            </xdr:cNvSpPr>
          </xdr:nvSpPr>
          <xdr:spPr bwMode="auto">
            <a:xfrm>
              <a:off x="6117333" y="8498744"/>
              <a:ext cx="1057213" cy="659393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49" name="Freeform 367"/>
            <xdr:cNvSpPr>
              <a:spLocks/>
            </xdr:cNvSpPr>
          </xdr:nvSpPr>
          <xdr:spPr bwMode="auto">
            <a:xfrm>
              <a:off x="7047393" y="8600569"/>
              <a:ext cx="1056733" cy="985950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50" name="Freeform 372"/>
            <xdr:cNvSpPr>
              <a:spLocks/>
            </xdr:cNvSpPr>
          </xdr:nvSpPr>
          <xdr:spPr bwMode="auto">
            <a:xfrm>
              <a:off x="7648469" y="9282838"/>
              <a:ext cx="830110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51" name="Freeform 377"/>
            <xdr:cNvSpPr>
              <a:spLocks/>
            </xdr:cNvSpPr>
          </xdr:nvSpPr>
          <xdr:spPr bwMode="auto">
            <a:xfrm>
              <a:off x="4813300" y="9282838"/>
              <a:ext cx="827729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52" name="Freeform 383"/>
            <xdr:cNvSpPr>
              <a:spLocks/>
            </xdr:cNvSpPr>
          </xdr:nvSpPr>
          <xdr:spPr bwMode="auto">
            <a:xfrm>
              <a:off x="5185372" y="8600569"/>
              <a:ext cx="1057182" cy="985950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336" name="Chart 2"/>
          <xdr:cNvGraphicFramePr>
            <a:graphicFrameLocks/>
          </xdr:cNvGraphicFramePr>
        </xdr:nvGraphicFramePr>
        <xdr:xfrm>
          <a:off x="4621934" y="7964881"/>
          <a:ext cx="4048778" cy="27224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Example Dashboard Conf Page'!E32">
        <xdr:nvSpPr>
          <xdr:cNvPr id="337" name="TextBox 336"/>
          <xdr:cNvSpPr txBox="1"/>
        </xdr:nvSpPr>
        <xdr:spPr bwMode="auto">
          <a:xfrm>
            <a:off x="4868002" y="10769286"/>
            <a:ext cx="3572681" cy="4287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85214EA-9246-4883-BB04-10D69F431523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E30">
        <xdr:nvSpPr>
          <xdr:cNvPr id="338" name="TextBox 337"/>
          <xdr:cNvSpPr txBox="1"/>
        </xdr:nvSpPr>
        <xdr:spPr bwMode="auto">
          <a:xfrm>
            <a:off x="5083961" y="7520489"/>
            <a:ext cx="3088550" cy="847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0DE6FC0-49F9-4AD2-BA23-1B601D8E195E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Daily Widget Demand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D26">
        <xdr:nvSpPr>
          <xdr:cNvPr id="339" name="TextBox 338"/>
          <xdr:cNvSpPr txBox="1"/>
        </xdr:nvSpPr>
        <xdr:spPr bwMode="auto">
          <a:xfrm>
            <a:off x="5344837" y="10140486"/>
            <a:ext cx="543257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3AF6604-4D3C-41F8-982B-F04934F06CDB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29">
        <xdr:nvSpPr>
          <xdr:cNvPr id="340" name="TextBox 339"/>
          <xdr:cNvSpPr txBox="1"/>
        </xdr:nvSpPr>
        <xdr:spPr bwMode="auto">
          <a:xfrm>
            <a:off x="5544106" y="9597433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2CE3ACFD-F815-4E18-B91B-662FF61C4606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30">
        <xdr:nvSpPr>
          <xdr:cNvPr id="341" name="TextBox 340"/>
          <xdr:cNvSpPr txBox="1"/>
        </xdr:nvSpPr>
        <xdr:spPr bwMode="auto">
          <a:xfrm>
            <a:off x="6039918" y="9197287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4AA7659-A934-4D52-B7D1-CAED4D713EA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31">
        <xdr:nvSpPr>
          <xdr:cNvPr id="342" name="TextBox 341"/>
          <xdr:cNvSpPr txBox="1"/>
        </xdr:nvSpPr>
        <xdr:spPr bwMode="auto">
          <a:xfrm>
            <a:off x="6687554" y="9206815"/>
            <a:ext cx="56223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1968828-616B-4816-80AA-95F5E55DD4C4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32">
        <xdr:nvSpPr>
          <xdr:cNvPr id="343" name="TextBox 342"/>
          <xdr:cNvSpPr txBox="1"/>
        </xdr:nvSpPr>
        <xdr:spPr bwMode="auto">
          <a:xfrm>
            <a:off x="7173878" y="9606960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9FA2BF2-B07C-40F1-8085-0CCBCAEF8DB9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27">
        <xdr:nvSpPr>
          <xdr:cNvPr id="344" name="TextBox 343"/>
          <xdr:cNvSpPr txBox="1"/>
        </xdr:nvSpPr>
        <xdr:spPr bwMode="auto">
          <a:xfrm>
            <a:off x="7344681" y="10140486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93FD808-E30D-43FD-909B-6B997C43C65B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345" name="Group 28"/>
          <xdr:cNvGrpSpPr>
            <a:grpSpLocks/>
          </xdr:cNvGrpSpPr>
        </xdr:nvGrpSpPr>
        <xdr:grpSpPr bwMode="auto">
          <a:xfrm>
            <a:off x="6118003" y="9764253"/>
            <a:ext cx="1046874" cy="951679"/>
            <a:chOff x="1990724" y="3124200"/>
            <a:chExt cx="1038225" cy="942975"/>
          </a:xfrm>
        </xdr:grpSpPr>
        <xdr:sp macro="" textlink="">
          <xdr:nvSpPr>
            <xdr:cNvPr id="346" name="Oval 345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D28">
          <xdr:nvSpPr>
            <xdr:cNvPr id="347" name="TextBox 346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5EF9DF8C-FD5C-485A-8C5F-A28634E20E07}" type="TxLink">
                <a:rPr lang="en-US" sz="2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t>8.3</a:t>
              </a:fld>
              <a:endParaRPr lang="en-US" sz="2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177067</xdr:colOff>
      <xdr:row>59</xdr:row>
      <xdr:rowOff>116130</xdr:rowOff>
    </xdr:from>
    <xdr:to>
      <xdr:col>6</xdr:col>
      <xdr:colOff>377896</xdr:colOff>
      <xdr:row>79</xdr:row>
      <xdr:rowOff>78575</xdr:rowOff>
    </xdr:to>
    <xdr:grpSp>
      <xdr:nvGrpSpPr>
        <xdr:cNvPr id="354" name="Group 238"/>
        <xdr:cNvGrpSpPr>
          <a:grpSpLocks/>
        </xdr:cNvGrpSpPr>
      </xdr:nvGrpSpPr>
      <xdr:grpSpPr bwMode="auto">
        <a:xfrm>
          <a:off x="177067" y="12105724"/>
          <a:ext cx="4225142" cy="3772445"/>
          <a:chOff x="179161" y="2687486"/>
          <a:chExt cx="4259035" cy="3769178"/>
        </a:xfrm>
      </xdr:grpSpPr>
      <xdr:sp macro="" textlink="">
        <xdr:nvSpPr>
          <xdr:cNvPr id="355" name="Rounded Rectangle 354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356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369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70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71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72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73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357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'Example Dashboard Conf Page'!E44">
        <xdr:nvSpPr>
          <xdr:cNvPr id="358" name="TextBox 357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210D86C-079C-4B41-9D5E-F4665222F0B8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E42">
        <xdr:nvSpPr>
          <xdr:cNvPr id="359" name="TextBox 358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3B2B4AE-E481-47B9-AAC9-1FBC41911736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Demand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D46">
        <xdr:nvSpPr>
          <xdr:cNvPr id="360" name="TextBox 359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469789E-69E8-4739-B1E2-03F62E6961A5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49">
        <xdr:nvSpPr>
          <xdr:cNvPr id="361" name="TextBox 360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8F97BCD-B202-41DB-B543-938575A2DF57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50">
        <xdr:nvSpPr>
          <xdr:cNvPr id="362" name="TextBox 361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BD923D6-9904-4A79-AD7C-D0460DC908E1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51">
        <xdr:nvSpPr>
          <xdr:cNvPr id="363" name="TextBox 362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BE449AC-9924-43C9-ACD5-1492F5243FE2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52">
        <xdr:nvSpPr>
          <xdr:cNvPr id="364" name="TextBox 363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92A87F4-CB02-491A-A48A-72E45FEF0566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D47">
        <xdr:nvSpPr>
          <xdr:cNvPr id="365" name="TextBox 364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0FB20F9-14E4-4BD9-98F3-E48975EB6233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366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367" name="Oval 366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D48">
          <xdr:nvSpPr>
            <xdr:cNvPr id="368" name="TextBox 367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210E3F3A-0E16-4E62-A5EB-B7C928FE4C16}" type="TxLink">
                <a:rPr lang="en-US" sz="2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7.3</a:t>
              </a:fld>
              <a:endParaRPr lang="en-US" sz="2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152041</xdr:colOff>
      <xdr:row>56</xdr:row>
      <xdr:rowOff>81299</xdr:rowOff>
    </xdr:from>
    <xdr:to>
      <xdr:col>7</xdr:col>
      <xdr:colOff>321969</xdr:colOff>
      <xdr:row>59</xdr:row>
      <xdr:rowOff>148126</xdr:rowOff>
    </xdr:to>
    <xdr:sp macro="" textlink="">
      <xdr:nvSpPr>
        <xdr:cNvPr id="374" name="TextBox 373"/>
        <xdr:cNvSpPr txBox="1"/>
      </xdr:nvSpPr>
      <xdr:spPr bwMode="auto">
        <a:xfrm>
          <a:off x="152041" y="11499393"/>
          <a:ext cx="4801459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3200" b="1" baseline="0">
              <a:latin typeface="Arial" pitchFamily="34" charset="0"/>
              <a:cs typeface="Arial" pitchFamily="34" charset="0"/>
            </a:rPr>
            <a:t>Line #3</a:t>
          </a:r>
          <a:endParaRPr lang="en-US" sz="3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513882</xdr:colOff>
      <xdr:row>59</xdr:row>
      <xdr:rowOff>119544</xdr:rowOff>
    </xdr:from>
    <xdr:to>
      <xdr:col>13</xdr:col>
      <xdr:colOff>485978</xdr:colOff>
      <xdr:row>79</xdr:row>
      <xdr:rowOff>82340</xdr:rowOff>
    </xdr:to>
    <xdr:grpSp>
      <xdr:nvGrpSpPr>
        <xdr:cNvPr id="13" name="Group 12"/>
        <xdr:cNvGrpSpPr/>
      </xdr:nvGrpSpPr>
      <xdr:grpSpPr>
        <a:xfrm>
          <a:off x="4538195" y="12109138"/>
          <a:ext cx="4222627" cy="3772796"/>
          <a:chOff x="4552482" y="12101994"/>
          <a:chExt cx="4239296" cy="3772796"/>
        </a:xfrm>
      </xdr:grpSpPr>
      <xdr:sp macro="" textlink="">
        <xdr:nvSpPr>
          <xdr:cNvPr id="386" name="Rounded Rectangle 385"/>
          <xdr:cNvSpPr/>
        </xdr:nvSpPr>
        <xdr:spPr bwMode="auto">
          <a:xfrm>
            <a:off x="4552482" y="12101994"/>
            <a:ext cx="4239296" cy="3772796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12" name="Group 11"/>
          <xdr:cNvGrpSpPr/>
        </xdr:nvGrpSpPr>
        <xdr:grpSpPr>
          <a:xfrm>
            <a:off x="4796631" y="13173138"/>
            <a:ext cx="3650992" cy="1796958"/>
            <a:chOff x="4813300" y="13165994"/>
            <a:chExt cx="3665279" cy="1796958"/>
          </a:xfrm>
        </xdr:grpSpPr>
        <xdr:sp macro="" textlink="">
          <xdr:nvSpPr>
            <xdr:cNvPr id="400" name="Freeform 362"/>
            <xdr:cNvSpPr>
              <a:spLocks/>
            </xdr:cNvSpPr>
          </xdr:nvSpPr>
          <xdr:spPr bwMode="auto">
            <a:xfrm>
              <a:off x="6117333" y="13165994"/>
              <a:ext cx="1057213" cy="659393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1" name="Freeform 367"/>
            <xdr:cNvSpPr>
              <a:spLocks/>
            </xdr:cNvSpPr>
          </xdr:nvSpPr>
          <xdr:spPr bwMode="auto">
            <a:xfrm>
              <a:off x="7047393" y="13267819"/>
              <a:ext cx="1056733" cy="985950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2" name="Freeform 372"/>
            <xdr:cNvSpPr>
              <a:spLocks/>
            </xdr:cNvSpPr>
          </xdr:nvSpPr>
          <xdr:spPr bwMode="auto">
            <a:xfrm>
              <a:off x="7648469" y="13950088"/>
              <a:ext cx="830110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3" name="Freeform 377"/>
            <xdr:cNvSpPr>
              <a:spLocks/>
            </xdr:cNvSpPr>
          </xdr:nvSpPr>
          <xdr:spPr bwMode="auto">
            <a:xfrm>
              <a:off x="4813300" y="13950088"/>
              <a:ext cx="827729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4" name="Freeform 383"/>
            <xdr:cNvSpPr>
              <a:spLocks/>
            </xdr:cNvSpPr>
          </xdr:nvSpPr>
          <xdr:spPr bwMode="auto">
            <a:xfrm>
              <a:off x="5185372" y="13267819"/>
              <a:ext cx="1057182" cy="985950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388" name="Chart 2"/>
          <xdr:cNvGraphicFramePr>
            <a:graphicFrameLocks/>
          </xdr:cNvGraphicFramePr>
        </xdr:nvGraphicFramePr>
        <xdr:xfrm>
          <a:off x="4621934" y="12632131"/>
          <a:ext cx="4048778" cy="27224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Example Dashboard Conf Page'!J44">
        <xdr:nvSpPr>
          <xdr:cNvPr id="389" name="TextBox 388"/>
          <xdr:cNvSpPr txBox="1"/>
        </xdr:nvSpPr>
        <xdr:spPr bwMode="auto">
          <a:xfrm>
            <a:off x="4868002" y="15436536"/>
            <a:ext cx="3572681" cy="4287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A8D8705-CA5D-4D99-995D-6D43C203C5C2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J42">
        <xdr:nvSpPr>
          <xdr:cNvPr id="390" name="TextBox 389"/>
          <xdr:cNvSpPr txBox="1"/>
        </xdr:nvSpPr>
        <xdr:spPr bwMode="auto">
          <a:xfrm>
            <a:off x="5000850" y="12187739"/>
            <a:ext cx="3285628" cy="847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946A4F6-22A5-4CD6-973E-3FD0A1573211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M46">
        <xdr:nvSpPr>
          <xdr:cNvPr id="391" name="TextBox 390"/>
          <xdr:cNvSpPr txBox="1"/>
        </xdr:nvSpPr>
        <xdr:spPr bwMode="auto">
          <a:xfrm>
            <a:off x="5344837" y="14807736"/>
            <a:ext cx="543257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D2F0E52-897A-4163-9ED9-3C7EE6C7E6CE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49">
        <xdr:nvSpPr>
          <xdr:cNvPr id="392" name="TextBox 391"/>
          <xdr:cNvSpPr txBox="1"/>
        </xdr:nvSpPr>
        <xdr:spPr bwMode="auto">
          <a:xfrm>
            <a:off x="5544106" y="14264683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398214B-86D6-4E5E-8BB3-0B685EC378BF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50">
        <xdr:nvSpPr>
          <xdr:cNvPr id="393" name="TextBox 392"/>
          <xdr:cNvSpPr txBox="1"/>
        </xdr:nvSpPr>
        <xdr:spPr bwMode="auto">
          <a:xfrm>
            <a:off x="6039918" y="13864537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A37C196-481A-4C4A-87F2-555B73A5FF03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51">
        <xdr:nvSpPr>
          <xdr:cNvPr id="394" name="TextBox 393"/>
          <xdr:cNvSpPr txBox="1"/>
        </xdr:nvSpPr>
        <xdr:spPr bwMode="auto">
          <a:xfrm>
            <a:off x="6687554" y="13874065"/>
            <a:ext cx="56223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D49F6EA-605A-4CC7-A7FA-DDEB40D91A97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52">
        <xdr:nvSpPr>
          <xdr:cNvPr id="395" name="TextBox 394"/>
          <xdr:cNvSpPr txBox="1"/>
        </xdr:nvSpPr>
        <xdr:spPr bwMode="auto">
          <a:xfrm>
            <a:off x="7173878" y="14274210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805231A0-0484-4B09-976C-079B2CC742F5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47">
        <xdr:nvSpPr>
          <xdr:cNvPr id="396" name="TextBox 395"/>
          <xdr:cNvSpPr txBox="1"/>
        </xdr:nvSpPr>
        <xdr:spPr bwMode="auto">
          <a:xfrm>
            <a:off x="7344681" y="14807736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300E296-436E-497D-A15F-61FE0F0CA09A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397" name="Group 28"/>
          <xdr:cNvGrpSpPr>
            <a:grpSpLocks/>
          </xdr:cNvGrpSpPr>
        </xdr:nvGrpSpPr>
        <xdr:grpSpPr bwMode="auto">
          <a:xfrm>
            <a:off x="6118003" y="14431503"/>
            <a:ext cx="1046874" cy="951679"/>
            <a:chOff x="1990724" y="3124200"/>
            <a:chExt cx="1038225" cy="942975"/>
          </a:xfrm>
        </xdr:grpSpPr>
        <xdr:sp macro="" textlink="">
          <xdr:nvSpPr>
            <xdr:cNvPr id="398" name="Oval 397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M48">
          <xdr:nvSpPr>
            <xdr:cNvPr id="399" name="TextBox 398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3B6B370D-3C77-4E6B-AB60-256ABCF96001}" type="TxLink">
                <a:rPr lang="en-US" sz="2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7.7</a:t>
              </a:fld>
              <a:endParaRPr lang="en-US" sz="2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6</xdr:col>
      <xdr:colOff>517245</xdr:colOff>
      <xdr:row>12</xdr:row>
      <xdr:rowOff>44693</xdr:rowOff>
    </xdr:from>
    <xdr:to>
      <xdr:col>13</xdr:col>
      <xdr:colOff>486753</xdr:colOff>
      <xdr:row>30</xdr:row>
      <xdr:rowOff>78575</xdr:rowOff>
    </xdr:to>
    <xdr:grpSp>
      <xdr:nvGrpSpPr>
        <xdr:cNvPr id="321" name="Group 238"/>
        <xdr:cNvGrpSpPr>
          <a:grpSpLocks/>
        </xdr:cNvGrpSpPr>
      </xdr:nvGrpSpPr>
      <xdr:grpSpPr bwMode="auto">
        <a:xfrm>
          <a:off x="4541558" y="2771224"/>
          <a:ext cx="4220039" cy="3772445"/>
          <a:chOff x="179161" y="2687486"/>
          <a:chExt cx="4259035" cy="3769178"/>
        </a:xfrm>
      </xdr:grpSpPr>
      <xdr:sp macro="" textlink="">
        <xdr:nvSpPr>
          <xdr:cNvPr id="322" name="Rounded Rectangle 321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323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484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85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86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87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88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333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'Example Dashboard Conf Page'!J20">
        <xdr:nvSpPr>
          <xdr:cNvPr id="335" name="TextBox 334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E7D08D4-A358-4590-AAB0-C05FE0DA8C85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J18">
        <xdr:nvSpPr>
          <xdr:cNvPr id="353" name="TextBox 352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ABB5147-BB56-4CD6-8700-6E6C80FEDA12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M6">
        <xdr:nvSpPr>
          <xdr:cNvPr id="385" name="TextBox 384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787C802-3200-46E2-B9C8-DDAA5C7818E6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9">
        <xdr:nvSpPr>
          <xdr:cNvPr id="387" name="TextBox 386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41C7FAA-5CDA-4752-BEA8-AD311D520025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10">
        <xdr:nvSpPr>
          <xdr:cNvPr id="405" name="TextBox 404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E86BD75-802D-460B-8DFC-8115B9647E27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11">
        <xdr:nvSpPr>
          <xdr:cNvPr id="437" name="TextBox 436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8C3C4E5C-00A9-4FDC-8D8A-81A23C4D5719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12">
        <xdr:nvSpPr>
          <xdr:cNvPr id="439" name="TextBox 438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121156A-9EEC-4EAE-A5FA-F6AE1719FAA8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M7">
        <xdr:nvSpPr>
          <xdr:cNvPr id="457" name="TextBox 456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3BF93EC-33A8-482D-BC5D-4A4024896DB2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480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481" name="Oval 480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M8">
          <xdr:nvSpPr>
            <xdr:cNvPr id="482" name="TextBox 481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09FF8203-3BBC-4B0B-974D-9A3D57923B20}" type="TxLink">
                <a:rPr lang="en-US" sz="2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t>6.1</a:t>
              </a:fld>
              <a:endParaRPr lang="en-US" sz="2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14</xdr:col>
      <xdr:colOff>27388</xdr:colOff>
      <xdr:row>59</xdr:row>
      <xdr:rowOff>116130</xdr:rowOff>
    </xdr:from>
    <xdr:to>
      <xdr:col>20</xdr:col>
      <xdr:colOff>609217</xdr:colOff>
      <xdr:row>79</xdr:row>
      <xdr:rowOff>78575</xdr:rowOff>
    </xdr:to>
    <xdr:grpSp>
      <xdr:nvGrpSpPr>
        <xdr:cNvPr id="489" name="Group 238"/>
        <xdr:cNvGrpSpPr>
          <a:grpSpLocks/>
        </xdr:cNvGrpSpPr>
      </xdr:nvGrpSpPr>
      <xdr:grpSpPr bwMode="auto">
        <a:xfrm>
          <a:off x="8909451" y="12105724"/>
          <a:ext cx="4225141" cy="3772445"/>
          <a:chOff x="179161" y="2687486"/>
          <a:chExt cx="4259035" cy="3769178"/>
        </a:xfrm>
      </xdr:grpSpPr>
      <xdr:sp macro="" textlink="">
        <xdr:nvSpPr>
          <xdr:cNvPr id="490" name="Rounded Rectangle 489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494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508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09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7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8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9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495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'Example Dashboard Conf Page'!O44">
        <xdr:nvSpPr>
          <xdr:cNvPr id="496" name="TextBox 495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CADA077-457A-4B9F-A190-2C5FF8A1C5F0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O42">
        <xdr:nvSpPr>
          <xdr:cNvPr id="497" name="TextBox 496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091ECAE-601B-4676-B711-94B704718CB9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V46">
        <xdr:nvSpPr>
          <xdr:cNvPr id="498" name="TextBox 497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8C62EAFE-EC09-488B-BC1F-9834DEB5D758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V49">
        <xdr:nvSpPr>
          <xdr:cNvPr id="499" name="TextBox 498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E231CB8-FAAE-4454-8000-4108B9EC97CD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V50">
        <xdr:nvSpPr>
          <xdr:cNvPr id="500" name="TextBox 499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D9164FF-A96F-4985-914F-E182B90E0466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V51">
        <xdr:nvSpPr>
          <xdr:cNvPr id="501" name="TextBox 500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BFDA549-65AE-475B-9A25-3E60E1D13606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V52">
        <xdr:nvSpPr>
          <xdr:cNvPr id="503" name="TextBox 502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24A1C25-DA3E-4DED-841B-BB54A9CC445C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V47">
        <xdr:nvSpPr>
          <xdr:cNvPr id="504" name="TextBox 503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F632421-F232-4366-AE19-AD6505573C8A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505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506" name="Oval 505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V48">
          <xdr:nvSpPr>
            <xdr:cNvPr id="507" name="TextBox 506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6AED961E-5EB4-415E-A607-7A0BF1F59282}" type="TxLink">
                <a:rPr lang="en-US" sz="2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t>3.0</a:t>
              </a:fld>
              <a:endParaRPr lang="en-US" sz="2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14</xdr:col>
      <xdr:colOff>13608</xdr:colOff>
      <xdr:row>12</xdr:row>
      <xdr:rowOff>54428</xdr:rowOff>
    </xdr:from>
    <xdr:to>
      <xdr:col>20</xdr:col>
      <xdr:colOff>605147</xdr:colOff>
      <xdr:row>30</xdr:row>
      <xdr:rowOff>88071</xdr:rowOff>
    </xdr:to>
    <xdr:grpSp>
      <xdr:nvGrpSpPr>
        <xdr:cNvPr id="520" name="Group 519"/>
        <xdr:cNvGrpSpPr/>
      </xdr:nvGrpSpPr>
      <xdr:grpSpPr>
        <a:xfrm>
          <a:off x="8895671" y="2780959"/>
          <a:ext cx="4234851" cy="3772206"/>
          <a:chOff x="11372171" y="4706938"/>
          <a:chExt cx="4209905" cy="3715204"/>
        </a:xfrm>
      </xdr:grpSpPr>
      <xdr:graphicFrame macro="">
        <xdr:nvGraphicFramePr>
          <xdr:cNvPr id="521" name="Chart 2"/>
          <xdr:cNvGraphicFramePr>
            <a:graphicFrameLocks/>
          </xdr:cNvGraphicFramePr>
        </xdr:nvGraphicFramePr>
        <xdr:xfrm>
          <a:off x="11442122" y="5236281"/>
          <a:ext cx="4018018" cy="26721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522" name="Rounded Rectangle 521"/>
          <xdr:cNvSpPr/>
        </xdr:nvSpPr>
        <xdr:spPr bwMode="auto">
          <a:xfrm>
            <a:off x="11372171" y="4706938"/>
            <a:ext cx="4209905" cy="3715204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3" name="Rectangle 522"/>
          <xdr:cNvSpPr/>
        </xdr:nvSpPr>
        <xdr:spPr>
          <a:xfrm>
            <a:off x="11630810" y="5914359"/>
            <a:ext cx="862867" cy="2120312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4" name="Rectangle 523"/>
          <xdr:cNvSpPr/>
        </xdr:nvSpPr>
        <xdr:spPr>
          <a:xfrm>
            <a:off x="11708741" y="5983631"/>
            <a:ext cx="718867" cy="1976312"/>
          </a:xfrm>
          <a:prstGeom prst="rect">
            <a:avLst/>
          </a:prstGeom>
          <a:solidFill>
            <a:schemeClr val="tx1"/>
          </a:solidFill>
          <a:ln w="19050">
            <a:solidFill>
              <a:schemeClr val="bg1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6" name="TextBox 525"/>
          <xdr:cNvSpPr txBox="1"/>
        </xdr:nvSpPr>
        <xdr:spPr>
          <a:xfrm>
            <a:off x="11700075" y="5909696"/>
            <a:ext cx="743549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00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27" name="TextBox 526"/>
          <xdr:cNvSpPr txBox="1"/>
        </xdr:nvSpPr>
        <xdr:spPr>
          <a:xfrm>
            <a:off x="11700075" y="6530469"/>
            <a:ext cx="743549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28" name="TextBox 527"/>
          <xdr:cNvSpPr txBox="1"/>
        </xdr:nvSpPr>
        <xdr:spPr>
          <a:xfrm>
            <a:off x="11700075" y="7151244"/>
            <a:ext cx="743549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00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29" name="Rectangle 528"/>
          <xdr:cNvSpPr/>
        </xdr:nvSpPr>
        <xdr:spPr>
          <a:xfrm>
            <a:off x="11752026" y="6044245"/>
            <a:ext cx="639640" cy="1830676"/>
          </a:xfrm>
          <a:prstGeom prst="rect">
            <a:avLst/>
          </a:prstGeom>
          <a:solidFill>
            <a:schemeClr val="tx1">
              <a:alpha val="6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'Dashboard Calculations - Locked'!Y5">
        <xdr:nvSpPr>
          <xdr:cNvPr id="530" name="TextBox 529"/>
          <xdr:cNvSpPr txBox="1"/>
        </xdr:nvSpPr>
        <xdr:spPr>
          <a:xfrm>
            <a:off x="11700084" y="5909696"/>
            <a:ext cx="743549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1A9F7C99-8F8F-439E-A1CC-85D87C2D4851}" type="TxLink">
              <a:rPr lang="en-US" sz="6000" b="0" i="0" u="none" strike="noStrike" cap="none" spc="0">
                <a:ln>
                  <a:prstDash val="solid"/>
                </a:ln>
                <a:solidFill>
                  <a:srgbClr val="FF0000"/>
                </a:solidFill>
                <a:effectLst>
                  <a:glow rad="101600">
                    <a:srgbClr val="FF00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0000"/>
              </a:solidFill>
              <a:effectLst>
                <a:glow rad="101600">
                  <a:srgbClr val="FF00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6">
        <xdr:nvSpPr>
          <xdr:cNvPr id="531" name="TextBox 530"/>
          <xdr:cNvSpPr txBox="1"/>
        </xdr:nvSpPr>
        <xdr:spPr>
          <a:xfrm>
            <a:off x="11700084" y="6530469"/>
            <a:ext cx="743549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493056DF-EC28-463A-9042-6D0F053BE1AD}" type="TxLink">
              <a:rPr lang="en-US" sz="6000" b="0" i="0" u="none" strike="noStrike" cap="none" spc="0">
                <a:ln>
                  <a:prstDash val="solid"/>
                </a:ln>
                <a:solidFill>
                  <a:srgbClr val="FFFF00"/>
                </a:solidFill>
                <a:effectLst>
                  <a:glow rad="101600">
                    <a:srgbClr val="FF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l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FF00"/>
              </a:solidFill>
              <a:effectLst>
                <a:glow rad="101600">
                  <a:srgbClr val="FF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7">
        <xdr:nvSpPr>
          <xdr:cNvPr id="532" name="TextBox 531"/>
          <xdr:cNvSpPr txBox="1"/>
        </xdr:nvSpPr>
        <xdr:spPr>
          <a:xfrm>
            <a:off x="11700084" y="7151244"/>
            <a:ext cx="743549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268C2FB1-47F2-4861-883C-563EC6B81EA1}" type="TxLink">
              <a:rPr lang="en-US" sz="6000" b="0" i="0" u="none" strike="noStrike" cap="none" spc="0">
                <a:ln>
                  <a:prstDash val="solid"/>
                </a:ln>
                <a:solidFill>
                  <a:srgbClr val="00FF00"/>
                </a:solidFill>
                <a:effectLst>
                  <a:glow rad="101600">
                    <a:srgbClr val="00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00FF00"/>
              </a:solidFill>
              <a:effectLst>
                <a:glow rad="101600">
                  <a:srgbClr val="00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">
        <xdr:nvSpPr>
          <xdr:cNvPr id="534" name="Rectangle 533"/>
          <xdr:cNvSpPr/>
        </xdr:nvSpPr>
        <xdr:spPr>
          <a:xfrm>
            <a:off x="12573518" y="5914359"/>
            <a:ext cx="861732" cy="2120312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6" name="Rectangle 535"/>
          <xdr:cNvSpPr/>
        </xdr:nvSpPr>
        <xdr:spPr>
          <a:xfrm>
            <a:off x="12651449" y="5983631"/>
            <a:ext cx="717732" cy="1976312"/>
          </a:xfrm>
          <a:prstGeom prst="rect">
            <a:avLst/>
          </a:prstGeom>
          <a:solidFill>
            <a:schemeClr val="tx1"/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7" name="TextBox 536"/>
          <xdr:cNvSpPr txBox="1"/>
        </xdr:nvSpPr>
        <xdr:spPr>
          <a:xfrm>
            <a:off x="12642783" y="5909696"/>
            <a:ext cx="742414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00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38" name="TextBox 537"/>
          <xdr:cNvSpPr txBox="1"/>
        </xdr:nvSpPr>
        <xdr:spPr>
          <a:xfrm>
            <a:off x="12642783" y="6530469"/>
            <a:ext cx="742414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39" name="TextBox 538"/>
          <xdr:cNvSpPr txBox="1"/>
        </xdr:nvSpPr>
        <xdr:spPr>
          <a:xfrm>
            <a:off x="12642783" y="7151244"/>
            <a:ext cx="742414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00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40" name="Rectangle 539"/>
          <xdr:cNvSpPr/>
        </xdr:nvSpPr>
        <xdr:spPr>
          <a:xfrm>
            <a:off x="12694734" y="6044245"/>
            <a:ext cx="638505" cy="1830676"/>
          </a:xfrm>
          <a:prstGeom prst="rect">
            <a:avLst/>
          </a:prstGeom>
          <a:solidFill>
            <a:schemeClr val="tx1">
              <a:alpha val="6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'Dashboard Calculations - Locked'!Y9">
        <xdr:nvSpPr>
          <xdr:cNvPr id="541" name="TextBox 540"/>
          <xdr:cNvSpPr txBox="1"/>
        </xdr:nvSpPr>
        <xdr:spPr>
          <a:xfrm>
            <a:off x="12642792" y="5909696"/>
            <a:ext cx="742414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2BF1661F-000F-4597-86CB-2515681BD9E8}" type="TxLink">
              <a:rPr lang="en-US" sz="6000" b="0" i="0" u="none" strike="noStrike" cap="none" spc="0">
                <a:ln>
                  <a:prstDash val="solid"/>
                </a:ln>
                <a:solidFill>
                  <a:srgbClr val="FF0000"/>
                </a:solidFill>
                <a:effectLst>
                  <a:glow rad="101600">
                    <a:srgbClr val="FF00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0000"/>
              </a:solidFill>
              <a:effectLst>
                <a:glow rad="101600">
                  <a:srgbClr val="FF00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10">
        <xdr:nvSpPr>
          <xdr:cNvPr id="542" name="TextBox 541"/>
          <xdr:cNvSpPr txBox="1"/>
        </xdr:nvSpPr>
        <xdr:spPr>
          <a:xfrm>
            <a:off x="12642792" y="6530469"/>
            <a:ext cx="742414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2A14C362-D2DA-4844-AF85-B46F06B69E9F}" type="TxLink">
              <a:rPr lang="en-US" sz="6000" b="0" i="0" u="none" strike="noStrike" cap="none" spc="0">
                <a:ln>
                  <a:prstDash val="solid"/>
                </a:ln>
                <a:solidFill>
                  <a:srgbClr val="FFFF00"/>
                </a:solidFill>
                <a:effectLst>
                  <a:glow rad="101600">
                    <a:srgbClr val="FF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FF00"/>
              </a:solidFill>
              <a:effectLst>
                <a:glow rad="101600">
                  <a:srgbClr val="FF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11">
        <xdr:nvSpPr>
          <xdr:cNvPr id="543" name="TextBox 542"/>
          <xdr:cNvSpPr txBox="1"/>
        </xdr:nvSpPr>
        <xdr:spPr>
          <a:xfrm>
            <a:off x="12642792" y="7151244"/>
            <a:ext cx="742414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9D283A44-7F58-4834-AA35-C4F387944E90}" type="TxLink">
              <a:rPr lang="en-US" sz="6000" b="0" i="0" u="none" strike="noStrike" cap="none" spc="0">
                <a:ln>
                  <a:prstDash val="solid"/>
                </a:ln>
                <a:solidFill>
                  <a:srgbClr val="00FF00"/>
                </a:solidFill>
                <a:effectLst>
                  <a:glow rad="101600">
                    <a:srgbClr val="00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l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00FF00"/>
              </a:solidFill>
              <a:effectLst>
                <a:glow rad="101600">
                  <a:srgbClr val="00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">
        <xdr:nvSpPr>
          <xdr:cNvPr id="544" name="Rectangle 543"/>
          <xdr:cNvSpPr/>
        </xdr:nvSpPr>
        <xdr:spPr>
          <a:xfrm>
            <a:off x="13541068" y="5914359"/>
            <a:ext cx="862865" cy="2120312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5" name="Rectangle 544"/>
          <xdr:cNvSpPr/>
        </xdr:nvSpPr>
        <xdr:spPr>
          <a:xfrm>
            <a:off x="13618999" y="5983631"/>
            <a:ext cx="718865" cy="1976312"/>
          </a:xfrm>
          <a:prstGeom prst="rect">
            <a:avLst/>
          </a:prstGeom>
          <a:solidFill>
            <a:schemeClr val="tx1"/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6" name="TextBox 545"/>
          <xdr:cNvSpPr txBox="1"/>
        </xdr:nvSpPr>
        <xdr:spPr>
          <a:xfrm>
            <a:off x="13610333" y="5909696"/>
            <a:ext cx="743547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00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47" name="TextBox 546"/>
          <xdr:cNvSpPr txBox="1"/>
        </xdr:nvSpPr>
        <xdr:spPr>
          <a:xfrm>
            <a:off x="13610333" y="6530469"/>
            <a:ext cx="743547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48" name="TextBox 547"/>
          <xdr:cNvSpPr txBox="1"/>
        </xdr:nvSpPr>
        <xdr:spPr>
          <a:xfrm>
            <a:off x="13610333" y="7151244"/>
            <a:ext cx="743547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00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49" name="Rectangle 548"/>
          <xdr:cNvSpPr/>
        </xdr:nvSpPr>
        <xdr:spPr>
          <a:xfrm>
            <a:off x="13662284" y="6044245"/>
            <a:ext cx="639638" cy="1830676"/>
          </a:xfrm>
          <a:prstGeom prst="rect">
            <a:avLst/>
          </a:prstGeom>
          <a:solidFill>
            <a:schemeClr val="tx1">
              <a:alpha val="6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'Dashboard Calculations - Locked'!Y13">
        <xdr:nvSpPr>
          <xdr:cNvPr id="550" name="TextBox 549"/>
          <xdr:cNvSpPr txBox="1"/>
        </xdr:nvSpPr>
        <xdr:spPr>
          <a:xfrm>
            <a:off x="13610342" y="5909696"/>
            <a:ext cx="743547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A790D9B0-1EC9-4555-AA89-7EF30F977277}" type="TxLink">
              <a:rPr lang="en-US" sz="6000" b="0" i="0" u="none" strike="noStrike" cap="none" spc="0">
                <a:ln>
                  <a:prstDash val="solid"/>
                </a:ln>
                <a:solidFill>
                  <a:srgbClr val="FF0000"/>
                </a:solidFill>
                <a:effectLst>
                  <a:glow rad="101600">
                    <a:srgbClr val="FF00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0000"/>
              </a:solidFill>
              <a:effectLst>
                <a:glow rad="101600">
                  <a:srgbClr val="FF00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14">
        <xdr:nvSpPr>
          <xdr:cNvPr id="551" name="TextBox 550"/>
          <xdr:cNvSpPr txBox="1"/>
        </xdr:nvSpPr>
        <xdr:spPr>
          <a:xfrm>
            <a:off x="13610342" y="6530469"/>
            <a:ext cx="743547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70966EF3-3717-48DD-A192-8FC309F61CD9}" type="TxLink">
              <a:rPr lang="en-US" sz="6000" b="0" i="0" u="none" strike="noStrike" cap="none" spc="0">
                <a:ln>
                  <a:prstDash val="solid"/>
                </a:ln>
                <a:solidFill>
                  <a:srgbClr val="FFFF00"/>
                </a:solidFill>
                <a:effectLst>
                  <a:glow rad="101600">
                    <a:srgbClr val="FF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FF00"/>
              </a:solidFill>
              <a:effectLst>
                <a:glow rad="101600">
                  <a:srgbClr val="FF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15">
        <xdr:nvSpPr>
          <xdr:cNvPr id="554" name="TextBox 553"/>
          <xdr:cNvSpPr txBox="1"/>
        </xdr:nvSpPr>
        <xdr:spPr>
          <a:xfrm>
            <a:off x="13610342" y="7151244"/>
            <a:ext cx="743547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F5BECCF6-56AA-40FC-B531-9D62B48865BC}" type="TxLink">
              <a:rPr lang="en-US" sz="6000" b="0" i="0" u="none" strike="noStrike" cap="none" spc="0">
                <a:ln>
                  <a:prstDash val="solid"/>
                </a:ln>
                <a:solidFill>
                  <a:srgbClr val="00FF00"/>
                </a:solidFill>
                <a:effectLst>
                  <a:glow rad="101600">
                    <a:srgbClr val="00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l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00FF00"/>
              </a:solidFill>
              <a:effectLst>
                <a:glow rad="101600">
                  <a:srgbClr val="00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">
        <xdr:nvSpPr>
          <xdr:cNvPr id="555" name="Rectangle 554"/>
          <xdr:cNvSpPr/>
        </xdr:nvSpPr>
        <xdr:spPr>
          <a:xfrm>
            <a:off x="14492433" y="5914359"/>
            <a:ext cx="861732" cy="2120312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6" name="Rectangle 555"/>
          <xdr:cNvSpPr/>
        </xdr:nvSpPr>
        <xdr:spPr>
          <a:xfrm>
            <a:off x="14569231" y="5983631"/>
            <a:ext cx="718865" cy="1976312"/>
          </a:xfrm>
          <a:prstGeom prst="rect">
            <a:avLst/>
          </a:prstGeom>
          <a:solidFill>
            <a:schemeClr val="tx1"/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7" name="TextBox 556"/>
          <xdr:cNvSpPr txBox="1"/>
        </xdr:nvSpPr>
        <xdr:spPr>
          <a:xfrm>
            <a:off x="14560565" y="5909696"/>
            <a:ext cx="743547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00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58" name="TextBox 557"/>
          <xdr:cNvSpPr txBox="1"/>
        </xdr:nvSpPr>
        <xdr:spPr>
          <a:xfrm>
            <a:off x="14560565" y="6530469"/>
            <a:ext cx="743547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59" name="TextBox 558"/>
          <xdr:cNvSpPr txBox="1"/>
        </xdr:nvSpPr>
        <xdr:spPr>
          <a:xfrm>
            <a:off x="14560565" y="7151244"/>
            <a:ext cx="743547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00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560" name="Rectangle 559"/>
          <xdr:cNvSpPr/>
        </xdr:nvSpPr>
        <xdr:spPr>
          <a:xfrm>
            <a:off x="14612516" y="6044245"/>
            <a:ext cx="639638" cy="1830676"/>
          </a:xfrm>
          <a:prstGeom prst="rect">
            <a:avLst/>
          </a:prstGeom>
          <a:solidFill>
            <a:schemeClr val="tx1">
              <a:alpha val="6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'Dashboard Calculations - Locked'!Y17">
        <xdr:nvSpPr>
          <xdr:cNvPr id="561" name="TextBox 560"/>
          <xdr:cNvSpPr txBox="1"/>
        </xdr:nvSpPr>
        <xdr:spPr>
          <a:xfrm>
            <a:off x="14560574" y="5909696"/>
            <a:ext cx="743547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E360C5EA-4F8B-42E6-9C56-1502AAC2E4D1}" type="TxLink">
              <a:rPr lang="en-US" sz="6000" b="0" i="0" u="none" strike="noStrike" cap="none" spc="0">
                <a:ln>
                  <a:prstDash val="solid"/>
                </a:ln>
                <a:solidFill>
                  <a:srgbClr val="FF0000"/>
                </a:solidFill>
                <a:effectLst>
                  <a:glow rad="101600">
                    <a:srgbClr val="FF00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0000"/>
              </a:solidFill>
              <a:effectLst>
                <a:glow rad="101600">
                  <a:srgbClr val="FF00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18">
        <xdr:nvSpPr>
          <xdr:cNvPr id="562" name="TextBox 561"/>
          <xdr:cNvSpPr txBox="1"/>
        </xdr:nvSpPr>
        <xdr:spPr>
          <a:xfrm>
            <a:off x="14560574" y="6530469"/>
            <a:ext cx="743547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DA2B480C-A9BF-4F82-AAAF-A1D886F447D0}" type="TxLink">
              <a:rPr lang="en-US" sz="6000" b="0" i="0" u="none" strike="noStrike" cap="none" spc="0">
                <a:ln>
                  <a:prstDash val="solid"/>
                </a:ln>
                <a:solidFill>
                  <a:srgbClr val="FFFF00"/>
                </a:solidFill>
                <a:effectLst>
                  <a:glow rad="101600">
                    <a:srgbClr val="FF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FF00"/>
              </a:solidFill>
              <a:effectLst>
                <a:glow rad="101600">
                  <a:srgbClr val="FF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19">
        <xdr:nvSpPr>
          <xdr:cNvPr id="563" name="TextBox 562"/>
          <xdr:cNvSpPr txBox="1"/>
        </xdr:nvSpPr>
        <xdr:spPr>
          <a:xfrm>
            <a:off x="14560574" y="7151244"/>
            <a:ext cx="743547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58B6FE92-67C4-47AB-AB09-EA96B887AB1A}" type="TxLink">
              <a:rPr lang="en-US" sz="6000" b="0" i="0" u="none" strike="noStrike" cap="none" spc="0">
                <a:ln>
                  <a:prstDash val="solid"/>
                </a:ln>
                <a:solidFill>
                  <a:srgbClr val="00FF00"/>
                </a:solidFill>
                <a:effectLst>
                  <a:glow rad="101600">
                    <a:srgbClr val="00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l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00FF00"/>
              </a:solidFill>
              <a:effectLst>
                <a:glow rad="101600">
                  <a:srgbClr val="00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Example Dashboard Conf Page'!O18:Q18">
        <xdr:nvSpPr>
          <xdr:cNvPr id="564" name="TextBox 563"/>
          <xdr:cNvSpPr txBox="1"/>
        </xdr:nvSpPr>
        <xdr:spPr>
          <a:xfrm>
            <a:off x="11771087" y="4784725"/>
            <a:ext cx="3380324" cy="8801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fld id="{8804657A-ABA2-44E6-A2EE-FB33AE2A8D9E}" type="TxLink">
              <a:rPr lang="en-US" sz="2400" b="1" i="0" u="none" strike="noStrike">
                <a:solidFill>
                  <a:srgbClr val="000000"/>
                </a:solidFill>
                <a:latin typeface="Arialri"/>
                <a:cs typeface="Arial" pitchFamily="34" charset="0"/>
              </a:rPr>
              <a:t>Weekly Sales                       vs Targets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65" name="TextBox 564"/>
          <xdr:cNvSpPr txBox="1"/>
        </xdr:nvSpPr>
        <xdr:spPr>
          <a:xfrm>
            <a:off x="11626671" y="5429524"/>
            <a:ext cx="868240" cy="659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US" sz="2800" b="1" i="0" u="none" strike="noStrike" cap="none" spc="0">
                <a:ln w="17780" cmpd="sng">
                  <a:noFill/>
                  <a:prstDash val="solid"/>
                  <a:miter lim="800000"/>
                </a:ln>
                <a:solidFill>
                  <a:schemeClr val="tx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Arialri"/>
                <a:ea typeface="+mn-ea"/>
                <a:cs typeface="Arial" pitchFamily="34" charset="0"/>
              </a:rPr>
              <a:t>NY</a:t>
            </a:r>
          </a:p>
        </xdr:txBody>
      </xdr:sp>
      <xdr:sp macro="" textlink="">
        <xdr:nvSpPr>
          <xdr:cNvPr id="566" name="TextBox 565"/>
          <xdr:cNvSpPr txBox="1"/>
        </xdr:nvSpPr>
        <xdr:spPr>
          <a:xfrm>
            <a:off x="12560719" y="5429524"/>
            <a:ext cx="867105" cy="659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US" sz="2800" b="1" i="0" u="none" strike="noStrike" cap="none" spc="0">
                <a:ln w="17780" cmpd="sng">
                  <a:noFill/>
                  <a:prstDash val="solid"/>
                  <a:miter lim="800000"/>
                </a:ln>
                <a:solidFill>
                  <a:schemeClr val="tx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Arialri"/>
                <a:ea typeface="+mn-ea"/>
                <a:cs typeface="Arial" pitchFamily="34" charset="0"/>
              </a:rPr>
              <a:t>CA</a:t>
            </a:r>
            <a:endParaRPr lang="en-US" sz="2800" b="1" i="0" u="none" strike="noStrike" cap="none" spc="50">
              <a:ln w="17780" cmpd="sng">
                <a:noFill/>
                <a:prstDash val="solid"/>
                <a:miter lim="800000"/>
              </a:ln>
              <a:solidFill>
                <a:schemeClr val="tx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ri"/>
              <a:ea typeface="+mn-ea"/>
              <a:cs typeface="Arial" pitchFamily="34" charset="0"/>
            </a:endParaRPr>
          </a:p>
        </xdr:txBody>
      </xdr:sp>
      <xdr:sp macro="" textlink="">
        <xdr:nvSpPr>
          <xdr:cNvPr id="567" name="TextBox 566"/>
          <xdr:cNvSpPr txBox="1"/>
        </xdr:nvSpPr>
        <xdr:spPr>
          <a:xfrm>
            <a:off x="13571565" y="5429524"/>
            <a:ext cx="868238" cy="659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US" sz="2800" b="1" i="0" u="none" strike="noStrike" cap="none" spc="0">
                <a:ln w="17780" cmpd="sng">
                  <a:noFill/>
                  <a:prstDash val="solid"/>
                  <a:miter lim="800000"/>
                </a:ln>
                <a:solidFill>
                  <a:schemeClr val="tx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Arialri"/>
                <a:ea typeface="+mn-ea"/>
                <a:cs typeface="Arial" pitchFamily="34" charset="0"/>
              </a:rPr>
              <a:t>FL</a:t>
            </a:r>
            <a:endParaRPr lang="en-US" sz="2800" b="1" i="0" u="none" strike="noStrike" cap="none" spc="50">
              <a:ln w="17780" cmpd="sng">
                <a:noFill/>
                <a:prstDash val="solid"/>
                <a:miter lim="800000"/>
              </a:ln>
              <a:solidFill>
                <a:schemeClr val="tx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ri"/>
              <a:ea typeface="+mn-ea"/>
              <a:cs typeface="Arial" pitchFamily="34" charset="0"/>
            </a:endParaRPr>
          </a:p>
        </xdr:txBody>
      </xdr:sp>
      <xdr:sp macro="" textlink="">
        <xdr:nvSpPr>
          <xdr:cNvPr id="568" name="TextBox 567"/>
          <xdr:cNvSpPr txBox="1"/>
        </xdr:nvSpPr>
        <xdr:spPr>
          <a:xfrm>
            <a:off x="14505611" y="5429524"/>
            <a:ext cx="867105" cy="659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US" sz="2800" b="1" i="0" u="none" strike="noStrike" cap="none" spc="0">
                <a:ln w="17780" cmpd="sng">
                  <a:noFill/>
                  <a:prstDash val="solid"/>
                  <a:miter lim="800000"/>
                </a:ln>
                <a:solidFill>
                  <a:schemeClr val="tx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Arialri"/>
                <a:ea typeface="+mn-ea"/>
                <a:cs typeface="Arial" pitchFamily="34" charset="0"/>
              </a:rPr>
              <a:t>TX</a:t>
            </a:r>
            <a:endParaRPr lang="en-US" sz="2800" b="1" i="0" u="none" strike="noStrike" cap="none" spc="50">
              <a:ln w="17780" cmpd="sng">
                <a:noFill/>
                <a:prstDash val="solid"/>
                <a:miter lim="800000"/>
              </a:ln>
              <a:solidFill>
                <a:schemeClr val="tx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ri"/>
              <a:ea typeface="+mn-ea"/>
              <a:cs typeface="Arial" pitchFamily="34" charset="0"/>
            </a:endParaRPr>
          </a:p>
        </xdr:txBody>
      </xdr:sp>
    </xdr:grpSp>
    <xdr:clientData/>
  </xdr:twoCellAnchor>
  <xdr:twoCellAnchor>
    <xdr:from>
      <xdr:col>14</xdr:col>
      <xdr:colOff>13608</xdr:colOff>
      <xdr:row>35</xdr:row>
      <xdr:rowOff>27213</xdr:rowOff>
    </xdr:from>
    <xdr:to>
      <xdr:col>20</xdr:col>
      <xdr:colOff>605147</xdr:colOff>
      <xdr:row>54</xdr:row>
      <xdr:rowOff>169713</xdr:rowOff>
    </xdr:to>
    <xdr:grpSp>
      <xdr:nvGrpSpPr>
        <xdr:cNvPr id="584" name="Group 583"/>
        <xdr:cNvGrpSpPr/>
      </xdr:nvGrpSpPr>
      <xdr:grpSpPr>
        <a:xfrm>
          <a:off x="8895671" y="7444807"/>
          <a:ext cx="4234851" cy="3762000"/>
          <a:chOff x="11372171" y="4706938"/>
          <a:chExt cx="4209905" cy="3715204"/>
        </a:xfrm>
      </xdr:grpSpPr>
      <xdr:graphicFrame macro="">
        <xdr:nvGraphicFramePr>
          <xdr:cNvPr id="616" name="Chart 2"/>
          <xdr:cNvGraphicFramePr>
            <a:graphicFrameLocks/>
          </xdr:cNvGraphicFramePr>
        </xdr:nvGraphicFramePr>
        <xdr:xfrm>
          <a:off x="11442122" y="5236281"/>
          <a:ext cx="4018018" cy="26721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>
        <xdr:nvSpPr>
          <xdr:cNvPr id="618" name="Rounded Rectangle 617"/>
          <xdr:cNvSpPr/>
        </xdr:nvSpPr>
        <xdr:spPr bwMode="auto">
          <a:xfrm>
            <a:off x="11372171" y="4706938"/>
            <a:ext cx="4209905" cy="3715204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6" name="Rectangle 635"/>
          <xdr:cNvSpPr/>
        </xdr:nvSpPr>
        <xdr:spPr>
          <a:xfrm>
            <a:off x="11630810" y="5914359"/>
            <a:ext cx="862867" cy="2120312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7" name="Rectangle 636"/>
          <xdr:cNvSpPr/>
        </xdr:nvSpPr>
        <xdr:spPr>
          <a:xfrm>
            <a:off x="11708741" y="5983631"/>
            <a:ext cx="718867" cy="1976312"/>
          </a:xfrm>
          <a:prstGeom prst="rect">
            <a:avLst/>
          </a:prstGeom>
          <a:solidFill>
            <a:schemeClr val="tx1"/>
          </a:solidFill>
          <a:ln w="19050">
            <a:solidFill>
              <a:schemeClr val="bg1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8" name="TextBox 637"/>
          <xdr:cNvSpPr txBox="1"/>
        </xdr:nvSpPr>
        <xdr:spPr>
          <a:xfrm>
            <a:off x="11700075" y="5909696"/>
            <a:ext cx="743549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00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39" name="TextBox 638"/>
          <xdr:cNvSpPr txBox="1"/>
        </xdr:nvSpPr>
        <xdr:spPr>
          <a:xfrm>
            <a:off x="11700075" y="6530469"/>
            <a:ext cx="743549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40" name="TextBox 639"/>
          <xdr:cNvSpPr txBox="1"/>
        </xdr:nvSpPr>
        <xdr:spPr>
          <a:xfrm>
            <a:off x="11700075" y="7151244"/>
            <a:ext cx="743549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00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41" name="Rectangle 640"/>
          <xdr:cNvSpPr/>
        </xdr:nvSpPr>
        <xdr:spPr>
          <a:xfrm>
            <a:off x="11752026" y="6044245"/>
            <a:ext cx="639640" cy="1830676"/>
          </a:xfrm>
          <a:prstGeom prst="rect">
            <a:avLst/>
          </a:prstGeom>
          <a:solidFill>
            <a:schemeClr val="tx1">
              <a:alpha val="6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'Dashboard Calculations - Locked'!Y25">
        <xdr:nvSpPr>
          <xdr:cNvPr id="642" name="TextBox 641"/>
          <xdr:cNvSpPr txBox="1"/>
        </xdr:nvSpPr>
        <xdr:spPr>
          <a:xfrm>
            <a:off x="11700084" y="5909696"/>
            <a:ext cx="743549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11600415-8847-41B2-B6CB-5B925090477B}" type="TxLink">
              <a:rPr lang="en-US" sz="6000" b="0" i="0" u="none" strike="noStrike" cap="none" spc="0">
                <a:ln>
                  <a:prstDash val="solid"/>
                </a:ln>
                <a:solidFill>
                  <a:srgbClr val="FF0000"/>
                </a:solidFill>
                <a:effectLst>
                  <a:glow rad="101600">
                    <a:srgbClr val="FF00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l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0000"/>
              </a:solidFill>
              <a:effectLst>
                <a:glow rad="101600">
                  <a:srgbClr val="FF00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26">
        <xdr:nvSpPr>
          <xdr:cNvPr id="643" name="TextBox 642"/>
          <xdr:cNvSpPr txBox="1"/>
        </xdr:nvSpPr>
        <xdr:spPr>
          <a:xfrm>
            <a:off x="11700084" y="6530469"/>
            <a:ext cx="743549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A7AECB62-56BB-4BF1-988A-620A6AD65897}" type="TxLink">
              <a:rPr lang="en-US" sz="6000" b="0" i="0" u="none" strike="noStrike" cap="none" spc="0">
                <a:ln>
                  <a:prstDash val="solid"/>
                </a:ln>
                <a:solidFill>
                  <a:srgbClr val="FFFF00"/>
                </a:solidFill>
                <a:effectLst>
                  <a:glow rad="101600">
                    <a:srgbClr val="FF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FF00"/>
              </a:solidFill>
              <a:effectLst>
                <a:glow rad="101600">
                  <a:srgbClr val="FF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27">
        <xdr:nvSpPr>
          <xdr:cNvPr id="644" name="TextBox 643"/>
          <xdr:cNvSpPr txBox="1"/>
        </xdr:nvSpPr>
        <xdr:spPr>
          <a:xfrm>
            <a:off x="11700084" y="7151244"/>
            <a:ext cx="743549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E96F2EFA-6FA6-4851-8FC2-DCC004936FC3}" type="TxLink">
              <a:rPr lang="en-US" sz="6000" b="0" i="0" u="none" strike="noStrike" cap="none" spc="0">
                <a:ln>
                  <a:prstDash val="solid"/>
                </a:ln>
                <a:solidFill>
                  <a:srgbClr val="00FF00"/>
                </a:solidFill>
                <a:effectLst>
                  <a:glow rad="101600">
                    <a:srgbClr val="00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00FF00"/>
              </a:solidFill>
              <a:effectLst>
                <a:glow rad="101600">
                  <a:srgbClr val="00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">
        <xdr:nvSpPr>
          <xdr:cNvPr id="645" name="Rectangle 644"/>
          <xdr:cNvSpPr/>
        </xdr:nvSpPr>
        <xdr:spPr>
          <a:xfrm>
            <a:off x="12573518" y="5914359"/>
            <a:ext cx="861732" cy="2120312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6" name="Rectangle 645"/>
          <xdr:cNvSpPr/>
        </xdr:nvSpPr>
        <xdr:spPr>
          <a:xfrm>
            <a:off x="12651449" y="5983631"/>
            <a:ext cx="717732" cy="1976312"/>
          </a:xfrm>
          <a:prstGeom prst="rect">
            <a:avLst/>
          </a:prstGeom>
          <a:solidFill>
            <a:schemeClr val="tx1"/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7" name="TextBox 646"/>
          <xdr:cNvSpPr txBox="1"/>
        </xdr:nvSpPr>
        <xdr:spPr>
          <a:xfrm>
            <a:off x="12642783" y="5909696"/>
            <a:ext cx="742414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00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48" name="TextBox 647"/>
          <xdr:cNvSpPr txBox="1"/>
        </xdr:nvSpPr>
        <xdr:spPr>
          <a:xfrm>
            <a:off x="12642783" y="6530469"/>
            <a:ext cx="742414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49" name="TextBox 648"/>
          <xdr:cNvSpPr txBox="1"/>
        </xdr:nvSpPr>
        <xdr:spPr>
          <a:xfrm>
            <a:off x="12642783" y="7151244"/>
            <a:ext cx="742414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00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50" name="Rectangle 649"/>
          <xdr:cNvSpPr/>
        </xdr:nvSpPr>
        <xdr:spPr>
          <a:xfrm>
            <a:off x="12694734" y="6044245"/>
            <a:ext cx="638505" cy="1830676"/>
          </a:xfrm>
          <a:prstGeom prst="rect">
            <a:avLst/>
          </a:prstGeom>
          <a:solidFill>
            <a:schemeClr val="tx1">
              <a:alpha val="6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'Dashboard Calculations - Locked'!Y29">
        <xdr:nvSpPr>
          <xdr:cNvPr id="651" name="TextBox 650"/>
          <xdr:cNvSpPr txBox="1"/>
        </xdr:nvSpPr>
        <xdr:spPr>
          <a:xfrm>
            <a:off x="12642792" y="5909696"/>
            <a:ext cx="742414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9867A78D-FF50-4F65-A0A2-38407EB60933}" type="TxLink">
              <a:rPr lang="en-US" sz="6000" b="0" i="0" u="none" strike="noStrike" cap="none" spc="0">
                <a:ln>
                  <a:prstDash val="solid"/>
                </a:ln>
                <a:solidFill>
                  <a:srgbClr val="FF0000"/>
                </a:solidFill>
                <a:effectLst>
                  <a:glow rad="101600">
                    <a:srgbClr val="FF00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0000"/>
              </a:solidFill>
              <a:effectLst>
                <a:glow rad="101600">
                  <a:srgbClr val="FF00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30">
        <xdr:nvSpPr>
          <xdr:cNvPr id="652" name="TextBox 651"/>
          <xdr:cNvSpPr txBox="1"/>
        </xdr:nvSpPr>
        <xdr:spPr>
          <a:xfrm>
            <a:off x="12642792" y="6530469"/>
            <a:ext cx="742414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52BD7940-28E4-4BBA-83BF-7C8EC6EF8887}" type="TxLink">
              <a:rPr lang="en-US" sz="6000" b="0" i="0" u="none" strike="noStrike" cap="none" spc="0">
                <a:ln>
                  <a:prstDash val="solid"/>
                </a:ln>
                <a:solidFill>
                  <a:srgbClr val="FFFF00"/>
                </a:solidFill>
                <a:effectLst>
                  <a:glow rad="101600">
                    <a:srgbClr val="FF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FF00"/>
              </a:solidFill>
              <a:effectLst>
                <a:glow rad="101600">
                  <a:srgbClr val="FF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31">
        <xdr:nvSpPr>
          <xdr:cNvPr id="653" name="TextBox 652"/>
          <xdr:cNvSpPr txBox="1"/>
        </xdr:nvSpPr>
        <xdr:spPr>
          <a:xfrm>
            <a:off x="12642792" y="7151244"/>
            <a:ext cx="742414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8E0211EC-2345-4BBD-93F6-1FBAF2862CCC}" type="TxLink">
              <a:rPr lang="en-US" sz="6000" b="0" i="0" u="none" strike="noStrike" cap="none" spc="0">
                <a:ln>
                  <a:prstDash val="solid"/>
                </a:ln>
                <a:solidFill>
                  <a:srgbClr val="00FF00"/>
                </a:solidFill>
                <a:effectLst>
                  <a:glow rad="101600">
                    <a:srgbClr val="00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l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00FF00"/>
              </a:solidFill>
              <a:effectLst>
                <a:glow rad="101600">
                  <a:srgbClr val="00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">
        <xdr:nvSpPr>
          <xdr:cNvPr id="654" name="Rectangle 653"/>
          <xdr:cNvSpPr/>
        </xdr:nvSpPr>
        <xdr:spPr>
          <a:xfrm>
            <a:off x="13541068" y="5914359"/>
            <a:ext cx="862865" cy="2120312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5" name="Rectangle 654"/>
          <xdr:cNvSpPr/>
        </xdr:nvSpPr>
        <xdr:spPr>
          <a:xfrm>
            <a:off x="13618999" y="5983631"/>
            <a:ext cx="718865" cy="1976312"/>
          </a:xfrm>
          <a:prstGeom prst="rect">
            <a:avLst/>
          </a:prstGeom>
          <a:solidFill>
            <a:schemeClr val="tx1"/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6" name="TextBox 655"/>
          <xdr:cNvSpPr txBox="1"/>
        </xdr:nvSpPr>
        <xdr:spPr>
          <a:xfrm>
            <a:off x="13610333" y="5909696"/>
            <a:ext cx="743547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00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57" name="TextBox 656"/>
          <xdr:cNvSpPr txBox="1"/>
        </xdr:nvSpPr>
        <xdr:spPr>
          <a:xfrm>
            <a:off x="13610333" y="6530469"/>
            <a:ext cx="743547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58" name="TextBox 657"/>
          <xdr:cNvSpPr txBox="1"/>
        </xdr:nvSpPr>
        <xdr:spPr>
          <a:xfrm>
            <a:off x="13610333" y="7151244"/>
            <a:ext cx="743547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00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59" name="Rectangle 658"/>
          <xdr:cNvSpPr/>
        </xdr:nvSpPr>
        <xdr:spPr>
          <a:xfrm>
            <a:off x="13662284" y="6044245"/>
            <a:ext cx="639638" cy="1830676"/>
          </a:xfrm>
          <a:prstGeom prst="rect">
            <a:avLst/>
          </a:prstGeom>
          <a:solidFill>
            <a:schemeClr val="tx1">
              <a:alpha val="6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'Dashboard Calculations - Locked'!Y33">
        <xdr:nvSpPr>
          <xdr:cNvPr id="660" name="TextBox 659"/>
          <xdr:cNvSpPr txBox="1"/>
        </xdr:nvSpPr>
        <xdr:spPr>
          <a:xfrm>
            <a:off x="13610342" y="5909696"/>
            <a:ext cx="743547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4480EA94-2C83-4D94-BE82-37CA267AE7BD}" type="TxLink">
              <a:rPr lang="en-US" sz="6000" b="0" i="0" u="none" strike="noStrike" cap="none" spc="0">
                <a:ln>
                  <a:prstDash val="solid"/>
                </a:ln>
                <a:solidFill>
                  <a:srgbClr val="FF0000"/>
                </a:solidFill>
                <a:effectLst>
                  <a:glow rad="101600">
                    <a:srgbClr val="FF00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0000"/>
              </a:solidFill>
              <a:effectLst>
                <a:glow rad="101600">
                  <a:srgbClr val="FF00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34">
        <xdr:nvSpPr>
          <xdr:cNvPr id="661" name="TextBox 660"/>
          <xdr:cNvSpPr txBox="1"/>
        </xdr:nvSpPr>
        <xdr:spPr>
          <a:xfrm>
            <a:off x="13610342" y="6530469"/>
            <a:ext cx="743547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D6B57464-952C-42B9-B1A5-09AFAD752766}" type="TxLink">
              <a:rPr lang="en-US" sz="6000" b="0" i="0" u="none" strike="noStrike" cap="none" spc="0">
                <a:ln>
                  <a:prstDash val="solid"/>
                </a:ln>
                <a:solidFill>
                  <a:srgbClr val="FFFF00"/>
                </a:solidFill>
                <a:effectLst>
                  <a:glow rad="101600">
                    <a:srgbClr val="FF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l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FF00"/>
              </a:solidFill>
              <a:effectLst>
                <a:glow rad="101600">
                  <a:srgbClr val="FF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35">
        <xdr:nvSpPr>
          <xdr:cNvPr id="662" name="TextBox 661"/>
          <xdr:cNvSpPr txBox="1"/>
        </xdr:nvSpPr>
        <xdr:spPr>
          <a:xfrm>
            <a:off x="13610342" y="7151244"/>
            <a:ext cx="743547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208DF830-CC14-42A7-A0D8-BF6154DD6C69}" type="TxLink">
              <a:rPr lang="en-US" sz="6000" b="0" i="0" u="none" strike="noStrike" cap="none" spc="0">
                <a:ln>
                  <a:prstDash val="solid"/>
                </a:ln>
                <a:solidFill>
                  <a:srgbClr val="00FF00"/>
                </a:solidFill>
                <a:effectLst>
                  <a:glow rad="101600">
                    <a:srgbClr val="00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00FF00"/>
              </a:solidFill>
              <a:effectLst>
                <a:glow rad="101600">
                  <a:srgbClr val="00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">
        <xdr:nvSpPr>
          <xdr:cNvPr id="663" name="Rectangle 662"/>
          <xdr:cNvSpPr/>
        </xdr:nvSpPr>
        <xdr:spPr>
          <a:xfrm>
            <a:off x="14492433" y="5914359"/>
            <a:ext cx="861732" cy="2120312"/>
          </a:xfrm>
          <a:prstGeom prst="rect">
            <a:avLst/>
          </a:prstGeom>
          <a:solidFill>
            <a:schemeClr val="tx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4" name="Rectangle 663"/>
          <xdr:cNvSpPr/>
        </xdr:nvSpPr>
        <xdr:spPr>
          <a:xfrm>
            <a:off x="14569231" y="5983631"/>
            <a:ext cx="718865" cy="1976312"/>
          </a:xfrm>
          <a:prstGeom prst="rect">
            <a:avLst/>
          </a:prstGeom>
          <a:solidFill>
            <a:schemeClr val="tx1"/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5" name="TextBox 664"/>
          <xdr:cNvSpPr txBox="1"/>
        </xdr:nvSpPr>
        <xdr:spPr>
          <a:xfrm>
            <a:off x="14560565" y="5909696"/>
            <a:ext cx="743547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00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66" name="TextBox 665"/>
          <xdr:cNvSpPr txBox="1"/>
        </xdr:nvSpPr>
        <xdr:spPr>
          <a:xfrm>
            <a:off x="14560565" y="6530469"/>
            <a:ext cx="743547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FF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67" name="TextBox 666"/>
          <xdr:cNvSpPr txBox="1"/>
        </xdr:nvSpPr>
        <xdr:spPr>
          <a:xfrm>
            <a:off x="14560565" y="7151244"/>
            <a:ext cx="743547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r>
              <a:rPr lang="en-US" sz="6000" b="1" cap="none" spc="0">
                <a:ln>
                  <a:prstDash val="solid"/>
                </a:ln>
                <a:solidFill>
                  <a:srgbClr val="00FF00"/>
                </a:solidFill>
                <a:effectLst/>
                <a:latin typeface="Wingdings" pitchFamily="2" charset="2"/>
              </a:rPr>
              <a:t>l</a:t>
            </a:r>
          </a:p>
        </xdr:txBody>
      </xdr:sp>
      <xdr:sp macro="" textlink="">
        <xdr:nvSpPr>
          <xdr:cNvPr id="668" name="Rectangle 667"/>
          <xdr:cNvSpPr/>
        </xdr:nvSpPr>
        <xdr:spPr>
          <a:xfrm>
            <a:off x="14612516" y="6044245"/>
            <a:ext cx="639638" cy="1830676"/>
          </a:xfrm>
          <a:prstGeom prst="rect">
            <a:avLst/>
          </a:prstGeom>
          <a:solidFill>
            <a:schemeClr val="tx1">
              <a:alpha val="6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'Dashboard Calculations - Locked'!Y37">
        <xdr:nvSpPr>
          <xdr:cNvPr id="669" name="TextBox 668"/>
          <xdr:cNvSpPr txBox="1"/>
        </xdr:nvSpPr>
        <xdr:spPr>
          <a:xfrm>
            <a:off x="14560574" y="5909696"/>
            <a:ext cx="743547" cy="771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66D4AC2F-40A2-4ABB-A8A8-7C852A3F8EE8}" type="TxLink">
              <a:rPr lang="en-US" sz="6000" b="0" i="0" u="none" strike="noStrike" cap="none" spc="0">
                <a:ln>
                  <a:prstDash val="solid"/>
                </a:ln>
                <a:solidFill>
                  <a:srgbClr val="FF0000"/>
                </a:solidFill>
                <a:effectLst>
                  <a:glow rad="101600">
                    <a:srgbClr val="FF00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0000"/>
              </a:solidFill>
              <a:effectLst>
                <a:glow rad="101600">
                  <a:srgbClr val="FF00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38">
        <xdr:nvSpPr>
          <xdr:cNvPr id="670" name="TextBox 669"/>
          <xdr:cNvSpPr txBox="1"/>
        </xdr:nvSpPr>
        <xdr:spPr>
          <a:xfrm>
            <a:off x="14560574" y="6530469"/>
            <a:ext cx="743547" cy="769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EB8D5AB0-1581-4366-8DB8-DBDFBFFA45B9}" type="TxLink">
              <a:rPr lang="en-US" sz="6000" b="0" i="0" u="none" strike="noStrike" cap="none" spc="0">
                <a:ln>
                  <a:prstDash val="solid"/>
                </a:ln>
                <a:solidFill>
                  <a:srgbClr val="FFFF00"/>
                </a:solidFill>
                <a:effectLst>
                  <a:glow rad="101600">
                    <a:srgbClr val="FF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l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FFFF00"/>
              </a:solidFill>
              <a:effectLst>
                <a:glow rad="101600">
                  <a:srgbClr val="FF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'Dashboard Calculations - Locked'!Y39">
        <xdr:nvSpPr>
          <xdr:cNvPr id="671" name="TextBox 670"/>
          <xdr:cNvSpPr txBox="1"/>
        </xdr:nvSpPr>
        <xdr:spPr>
          <a:xfrm>
            <a:off x="14560574" y="7151244"/>
            <a:ext cx="743547" cy="774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cene3d>
              <a:camera prst="orthographicFront">
                <a:rot lat="0" lon="0" rev="0"/>
              </a:camera>
              <a:lightRig rig="glow" dir="t">
                <a:rot lat="0" lon="0" rev="3600000"/>
              </a:lightRig>
            </a:scene3d>
            <a:sp3d prstMaterial="softEdge">
              <a:bevelT w="29210" h="16510"/>
              <a:contourClr>
                <a:schemeClr val="accent4">
                  <a:alpha val="95000"/>
                </a:schemeClr>
              </a:contourClr>
            </a:sp3d>
          </a:bodyPr>
          <a:lstStyle/>
          <a:p>
            <a:fld id="{FA5B3A4E-FEBD-4226-BC3B-85CF1A1267D2}" type="TxLink">
              <a:rPr lang="en-US" sz="6000" b="0" i="0" u="none" strike="noStrike" cap="none" spc="0">
                <a:ln>
                  <a:prstDash val="solid"/>
                </a:ln>
                <a:solidFill>
                  <a:srgbClr val="00FF00"/>
                </a:solidFill>
                <a:effectLst>
                  <a:glow rad="101600">
                    <a:srgbClr val="00FF00">
                      <a:alpha val="60000"/>
                    </a:srgbClr>
                  </a:glow>
                  <a:outerShdw blurRad="88000" dist="50800" dir="5040000" algn="tl">
                    <a:schemeClr val="accent4">
                      <a:tint val="80000"/>
                      <a:satMod val="250000"/>
                      <a:alpha val="45000"/>
                    </a:schemeClr>
                  </a:outerShdw>
                </a:effectLst>
                <a:latin typeface="Wingdings"/>
              </a:rPr>
              <a:t> </a:t>
            </a:fld>
            <a:endParaRPr lang="en-US" sz="6000" b="0" i="0" u="none" strike="noStrike" cap="none" spc="0">
              <a:ln>
                <a:prstDash val="solid"/>
              </a:ln>
              <a:solidFill>
                <a:srgbClr val="00FF00"/>
              </a:solidFill>
              <a:effectLst>
                <a:glow rad="101600">
                  <a:srgbClr val="00FF00">
                    <a:alpha val="60000"/>
                  </a:srgbClr>
                </a:glow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Wingdings"/>
            </a:endParaRPr>
          </a:p>
        </xdr:txBody>
      </xdr:sp>
      <xdr:sp macro="" textlink="$AG$23">
        <xdr:nvSpPr>
          <xdr:cNvPr id="672" name="TextBox 671"/>
          <xdr:cNvSpPr txBox="1"/>
        </xdr:nvSpPr>
        <xdr:spPr>
          <a:xfrm>
            <a:off x="12068809" y="4784725"/>
            <a:ext cx="2864340" cy="8801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fld id="{152980ED-7B69-44EA-9D64-21AB0BE2D1C7}" type="TxLink">
              <a:rPr lang="en-US" sz="2400" b="1" i="0" u="none" strike="noStrike">
                <a:solidFill>
                  <a:srgbClr val="000000"/>
                </a:solidFill>
                <a:latin typeface="Arialri"/>
                <a:cs typeface="Arial" pitchFamily="34" charset="0"/>
              </a:rPr>
              <a:pPr algn="ctr"/>
              <a:t>Weekly Sales             vs Targets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673" name="TextBox 672"/>
          <xdr:cNvSpPr txBox="1"/>
        </xdr:nvSpPr>
        <xdr:spPr>
          <a:xfrm>
            <a:off x="11626671" y="5429524"/>
            <a:ext cx="868240" cy="659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US" sz="2800" b="1" i="0" u="none" strike="noStrike" cap="none" spc="0">
                <a:ln w="17780" cmpd="sng">
                  <a:noFill/>
                  <a:prstDash val="solid"/>
                  <a:miter lim="800000"/>
                </a:ln>
                <a:solidFill>
                  <a:schemeClr val="tx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Arialri"/>
                <a:ea typeface="+mn-ea"/>
                <a:cs typeface="Arial" pitchFamily="34" charset="0"/>
              </a:rPr>
              <a:t>NY</a:t>
            </a:r>
          </a:p>
        </xdr:txBody>
      </xdr:sp>
      <xdr:sp macro="" textlink="">
        <xdr:nvSpPr>
          <xdr:cNvPr id="674" name="TextBox 673"/>
          <xdr:cNvSpPr txBox="1"/>
        </xdr:nvSpPr>
        <xdr:spPr>
          <a:xfrm>
            <a:off x="12560719" y="5429524"/>
            <a:ext cx="867105" cy="659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US" sz="2800" b="1" i="0" u="none" strike="noStrike" cap="none" spc="0">
                <a:ln w="17780" cmpd="sng">
                  <a:noFill/>
                  <a:prstDash val="solid"/>
                  <a:miter lim="800000"/>
                </a:ln>
                <a:solidFill>
                  <a:schemeClr val="tx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Arialri"/>
                <a:ea typeface="+mn-ea"/>
                <a:cs typeface="Arial" pitchFamily="34" charset="0"/>
              </a:rPr>
              <a:t>CA</a:t>
            </a:r>
            <a:endParaRPr lang="en-US" sz="2800" b="1" i="0" u="none" strike="noStrike" cap="none" spc="50">
              <a:ln w="17780" cmpd="sng">
                <a:noFill/>
                <a:prstDash val="solid"/>
                <a:miter lim="800000"/>
              </a:ln>
              <a:solidFill>
                <a:schemeClr val="tx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ri"/>
              <a:ea typeface="+mn-ea"/>
              <a:cs typeface="Arial" pitchFamily="34" charset="0"/>
            </a:endParaRPr>
          </a:p>
        </xdr:txBody>
      </xdr:sp>
      <xdr:sp macro="" textlink="">
        <xdr:nvSpPr>
          <xdr:cNvPr id="675" name="TextBox 674"/>
          <xdr:cNvSpPr txBox="1"/>
        </xdr:nvSpPr>
        <xdr:spPr>
          <a:xfrm>
            <a:off x="13571565" y="5429524"/>
            <a:ext cx="868238" cy="659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US" sz="2800" b="1" i="0" u="none" strike="noStrike" cap="none" spc="0">
                <a:ln w="17780" cmpd="sng">
                  <a:noFill/>
                  <a:prstDash val="solid"/>
                  <a:miter lim="800000"/>
                </a:ln>
                <a:solidFill>
                  <a:schemeClr val="tx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Arialri"/>
                <a:ea typeface="+mn-ea"/>
                <a:cs typeface="Arial" pitchFamily="34" charset="0"/>
              </a:rPr>
              <a:t>FL</a:t>
            </a:r>
            <a:endParaRPr lang="en-US" sz="2800" b="1" i="0" u="none" strike="noStrike" cap="none" spc="50">
              <a:ln w="17780" cmpd="sng">
                <a:noFill/>
                <a:prstDash val="solid"/>
                <a:miter lim="800000"/>
              </a:ln>
              <a:solidFill>
                <a:schemeClr val="tx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ri"/>
              <a:ea typeface="+mn-ea"/>
              <a:cs typeface="Arial" pitchFamily="34" charset="0"/>
            </a:endParaRPr>
          </a:p>
        </xdr:txBody>
      </xdr:sp>
      <xdr:sp macro="" textlink="">
        <xdr:nvSpPr>
          <xdr:cNvPr id="676" name="TextBox 675"/>
          <xdr:cNvSpPr txBox="1"/>
        </xdr:nvSpPr>
        <xdr:spPr>
          <a:xfrm>
            <a:off x="14505611" y="5429524"/>
            <a:ext cx="867105" cy="659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US" sz="2800" b="1" i="0" u="none" strike="noStrike" cap="none" spc="0">
                <a:ln w="17780" cmpd="sng">
                  <a:noFill/>
                  <a:prstDash val="solid"/>
                  <a:miter lim="800000"/>
                </a:ln>
                <a:solidFill>
                  <a:schemeClr val="tx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Arialri"/>
                <a:ea typeface="+mn-ea"/>
                <a:cs typeface="Arial" pitchFamily="34" charset="0"/>
              </a:rPr>
              <a:t>TX</a:t>
            </a:r>
            <a:endParaRPr lang="en-US" sz="2800" b="1" i="0" u="none" strike="noStrike" cap="none" spc="50">
              <a:ln w="17780" cmpd="sng">
                <a:noFill/>
                <a:prstDash val="solid"/>
                <a:miter lim="800000"/>
              </a:ln>
              <a:solidFill>
                <a:schemeClr val="tx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ri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3</xdr:row>
      <xdr:rowOff>133350</xdr:rowOff>
    </xdr:from>
    <xdr:to>
      <xdr:col>17</xdr:col>
      <xdr:colOff>276225</xdr:colOff>
      <xdr:row>4</xdr:row>
      <xdr:rowOff>142875</xdr:rowOff>
    </xdr:to>
    <xdr:grpSp>
      <xdr:nvGrpSpPr>
        <xdr:cNvPr id="1148" name="Group 4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9715500" y="828675"/>
          <a:ext cx="1076325" cy="266700"/>
          <a:chOff x="8433288" y="227136"/>
          <a:chExt cx="1399443" cy="271096"/>
        </a:xfrm>
      </xdr:grpSpPr>
      <xdr:sp macro="" textlink="">
        <xdr:nvSpPr>
          <xdr:cNvPr id="3" name="Rounded Rectangle 2"/>
          <xdr:cNvSpPr/>
        </xdr:nvSpPr>
        <xdr:spPr>
          <a:xfrm>
            <a:off x="8433288" y="227136"/>
            <a:ext cx="1399443" cy="27109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accent5">
                  <a:lumMod val="40000"/>
                  <a:lumOff val="60000"/>
                </a:scheme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0"/>
            <a:tileRect/>
          </a:gradFill>
          <a:ln w="158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</xdr:cNvPr>
          <xdr:cNvSpPr txBox="1"/>
        </xdr:nvSpPr>
        <xdr:spPr>
          <a:xfrm>
            <a:off x="8509448" y="265864"/>
            <a:ext cx="1275683" cy="2033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 b="1">
                <a:solidFill>
                  <a:schemeClr val="accent5">
                    <a:lumMod val="50000"/>
                  </a:schemeClr>
                </a:solidFill>
              </a:rPr>
              <a:t>PURCHASE</a:t>
            </a:r>
          </a:p>
        </xdr:txBody>
      </xdr:sp>
    </xdr:grpSp>
    <xdr:clientData/>
  </xdr:twoCellAnchor>
  <xdr:twoCellAnchor>
    <xdr:from>
      <xdr:col>16</xdr:col>
      <xdr:colOff>38100</xdr:colOff>
      <xdr:row>4</xdr:row>
      <xdr:rowOff>180975</xdr:rowOff>
    </xdr:from>
    <xdr:to>
      <xdr:col>17</xdr:col>
      <xdr:colOff>266700</xdr:colOff>
      <xdr:row>5</xdr:row>
      <xdr:rowOff>200025</xdr:rowOff>
    </xdr:to>
    <xdr:grpSp>
      <xdr:nvGrpSpPr>
        <xdr:cNvPr id="1149" name="Group 9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9705975" y="1133475"/>
          <a:ext cx="1076325" cy="276225"/>
          <a:chOff x="8433288" y="227136"/>
          <a:chExt cx="1399443" cy="271096"/>
        </a:xfrm>
      </xdr:grpSpPr>
      <xdr:sp macro="" textlink="">
        <xdr:nvSpPr>
          <xdr:cNvPr id="11" name="Rounded Rectangle 10"/>
          <xdr:cNvSpPr/>
        </xdr:nvSpPr>
        <xdr:spPr>
          <a:xfrm>
            <a:off x="8433288" y="227136"/>
            <a:ext cx="1399443" cy="27109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accent5">
                  <a:lumMod val="40000"/>
                  <a:lumOff val="60000"/>
                </a:scheme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0"/>
            <a:tileRect/>
          </a:gradFill>
          <a:ln w="158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8509448" y="264529"/>
            <a:ext cx="1275683" cy="2056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 b="1">
                <a:solidFill>
                  <a:schemeClr val="accent5">
                    <a:lumMod val="50000"/>
                  </a:schemeClr>
                </a:solidFill>
              </a:rPr>
              <a:t>REGISTER</a:t>
            </a:r>
          </a:p>
        </xdr:txBody>
      </xdr:sp>
    </xdr:grpSp>
    <xdr:clientData/>
  </xdr:twoCellAnchor>
  <xdr:twoCellAnchor>
    <xdr:from>
      <xdr:col>16</xdr:col>
      <xdr:colOff>47625</xdr:colOff>
      <xdr:row>5</xdr:row>
      <xdr:rowOff>238125</xdr:rowOff>
    </xdr:from>
    <xdr:to>
      <xdr:col>17</xdr:col>
      <xdr:colOff>276225</xdr:colOff>
      <xdr:row>6</xdr:row>
      <xdr:rowOff>247650</xdr:rowOff>
    </xdr:to>
    <xdr:grpSp>
      <xdr:nvGrpSpPr>
        <xdr:cNvPr id="1150" name="Group 12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9715500" y="1447800"/>
          <a:ext cx="1076325" cy="266700"/>
          <a:chOff x="8433288" y="227136"/>
          <a:chExt cx="1399443" cy="271096"/>
        </a:xfrm>
      </xdr:grpSpPr>
      <xdr:sp macro="" textlink="">
        <xdr:nvSpPr>
          <xdr:cNvPr id="14" name="Rounded Rectangle 13"/>
          <xdr:cNvSpPr/>
        </xdr:nvSpPr>
        <xdr:spPr>
          <a:xfrm>
            <a:off x="8433288" y="227136"/>
            <a:ext cx="1399443" cy="27109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accent5">
                  <a:lumMod val="40000"/>
                  <a:lumOff val="60000"/>
                </a:scheme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0"/>
            <a:tileRect/>
          </a:gradFill>
          <a:ln w="158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5" name="TextBox 14">
            <a:hlinkClick xmlns:r="http://schemas.openxmlformats.org/officeDocument/2006/relationships" r:id="rId2"/>
          </xdr:cNvPr>
          <xdr:cNvSpPr txBox="1"/>
        </xdr:nvSpPr>
        <xdr:spPr>
          <a:xfrm>
            <a:off x="8509448" y="265864"/>
            <a:ext cx="1275683" cy="2033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 b="1">
                <a:solidFill>
                  <a:schemeClr val="accent5">
                    <a:lumMod val="50000"/>
                  </a:schemeClr>
                </a:solidFill>
              </a:rPr>
              <a:t>USER</a:t>
            </a:r>
            <a:r>
              <a:rPr lang="en-US" sz="1100" b="1" baseline="0">
                <a:solidFill>
                  <a:schemeClr val="accent5">
                    <a:lumMod val="50000"/>
                  </a:schemeClr>
                </a:solidFill>
              </a:rPr>
              <a:t> FORUM</a:t>
            </a:r>
            <a:endParaRPr lang="en-US" sz="1100" b="1">
              <a:solidFill>
                <a:schemeClr val="accent5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276225</xdr:colOff>
      <xdr:row>0</xdr:row>
      <xdr:rowOff>95250</xdr:rowOff>
    </xdr:from>
    <xdr:to>
      <xdr:col>17</xdr:col>
      <xdr:colOff>304800</xdr:colOff>
      <xdr:row>1</xdr:row>
      <xdr:rowOff>209550</xdr:rowOff>
    </xdr:to>
    <xdr:grpSp>
      <xdr:nvGrpSpPr>
        <xdr:cNvPr id="1151" name="Group 12"/>
        <xdr:cNvGrpSpPr>
          <a:grpSpLocks/>
        </xdr:cNvGrpSpPr>
      </xdr:nvGrpSpPr>
      <xdr:grpSpPr bwMode="auto">
        <a:xfrm>
          <a:off x="7610475" y="95250"/>
          <a:ext cx="3209925" cy="295275"/>
          <a:chOff x="7629525" y="53489"/>
          <a:chExt cx="3024555" cy="298936"/>
        </a:xfrm>
      </xdr:grpSpPr>
      <xdr:sp macro="" textlink="">
        <xdr:nvSpPr>
          <xdr:cNvPr id="17" name="Rounded Rectangle 16"/>
          <xdr:cNvSpPr/>
        </xdr:nvSpPr>
        <xdr:spPr>
          <a:xfrm>
            <a:off x="7629525" y="53489"/>
            <a:ext cx="3024555" cy="29893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tx1">
                  <a:lumMod val="65000"/>
                  <a:lumOff val="35000"/>
                </a:schemeClr>
              </a:gs>
              <a:gs pos="40000">
                <a:schemeClr val="tx1">
                  <a:lumMod val="65000"/>
                  <a:lumOff val="35000"/>
                </a:schemeClr>
              </a:gs>
              <a:gs pos="100000">
                <a:schemeClr val="bg1">
                  <a:lumMod val="85000"/>
                </a:schemeClr>
              </a:gs>
            </a:gsLst>
            <a:lin ang="16200000" scaled="0"/>
            <a:tileRect/>
          </a:gradFill>
          <a:ln w="158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8" name="TextBox 17">
            <a:hlinkClick xmlns:r="http://schemas.openxmlformats.org/officeDocument/2006/relationships" r:id="rId3"/>
          </xdr:cNvPr>
          <xdr:cNvSpPr txBox="1"/>
        </xdr:nvSpPr>
        <xdr:spPr>
          <a:xfrm>
            <a:off x="7677081" y="63132"/>
            <a:ext cx="2929443" cy="241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14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© </a:t>
            </a:r>
            <a:r>
              <a:rPr lang="fr-FR" sz="11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11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www.ExcelDashboardWidgets.com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DashboardWidgets%20-%20Quarters%20-%20080811%20-%20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shboard%20Showcase%20Ver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Dashboard Page"/>
      <sheetName val="Dashboard Configuration Page"/>
      <sheetName val="Dashboard Calculations - Locked"/>
    </sheetNames>
    <sheetDataSet>
      <sheetData sheetId="0"/>
      <sheetData sheetId="1"/>
      <sheetData sheetId="2">
        <row r="3">
          <cell r="G3" t="str">
            <v>y</v>
          </cell>
        </row>
        <row r="4">
          <cell r="F4">
            <v>68.425193497685797</v>
          </cell>
          <cell r="G4">
            <v>46.48131070196748</v>
          </cell>
        </row>
        <row r="5">
          <cell r="F5">
            <v>51.859252428078698</v>
          </cell>
          <cell r="G5">
            <v>-0.73700773990743162</v>
          </cell>
        </row>
        <row r="6">
          <cell r="F6">
            <v>48.140747571921302</v>
          </cell>
          <cell r="G6">
            <v>0.73700773990743229</v>
          </cell>
        </row>
        <row r="7">
          <cell r="F7">
            <v>68.425193497685797</v>
          </cell>
          <cell r="G7">
            <v>46.48131070196748</v>
          </cell>
        </row>
        <row r="8">
          <cell r="F8">
            <v>50</v>
          </cell>
          <cell r="G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dgets Showcase"/>
      <sheetName val="Example Dashboard Page"/>
      <sheetName val="Example Dashboard Conf Page"/>
      <sheetName val="Dashboard Calculations - Locked"/>
      <sheetName val="Widget Showcase Calcs - Locked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C27"/>
  <sheetViews>
    <sheetView tabSelected="1" zoomScale="80" zoomScaleNormal="80" workbookViewId="0">
      <selection activeCell="X5" sqref="X5"/>
    </sheetView>
  </sheetViews>
  <sheetFormatPr defaultRowHeight="15" x14ac:dyDescent="0.25"/>
  <cols>
    <col min="1" max="1" width="9.140625" style="15"/>
    <col min="2" max="2" width="9.140625" style="16"/>
    <col min="3" max="3" width="12" style="16" bestFit="1" customWidth="1"/>
    <col min="4" max="4" width="12" style="15" bestFit="1" customWidth="1"/>
    <col min="5" max="21" width="9.140625" style="15"/>
    <col min="22" max="22" width="3" style="15" customWidth="1"/>
    <col min="23" max="16384" width="9.140625" style="15"/>
  </cols>
  <sheetData>
    <row r="1" spans="1:29" ht="49.5" customHeight="1" x14ac:dyDescent="0.6">
      <c r="C1" s="19" t="s">
        <v>26</v>
      </c>
      <c r="D1" s="20"/>
      <c r="E1" s="20"/>
      <c r="F1" s="20"/>
      <c r="G1" s="20"/>
      <c r="H1" s="20"/>
      <c r="I1" s="20"/>
      <c r="J1" s="20"/>
      <c r="K1" s="20"/>
    </row>
    <row r="6" spans="1:29" x14ac:dyDescent="0.25">
      <c r="A6" s="16"/>
    </row>
    <row r="7" spans="1:29" x14ac:dyDescent="0.25">
      <c r="A7" s="16"/>
    </row>
    <row r="8" spans="1:29" x14ac:dyDescent="0.25">
      <c r="A8" s="16"/>
    </row>
    <row r="9" spans="1:29" x14ac:dyDescent="0.25">
      <c r="AC9" s="17"/>
    </row>
    <row r="27" spans="4:4" ht="39" x14ac:dyDescent="0.6">
      <c r="D27" s="18"/>
    </row>
  </sheetData>
  <printOptions horizontalCentered="1"/>
  <pageMargins left="0.31496062992125984" right="0.27559055118110237" top="0.32" bottom="0.25" header="0.24" footer="0.31496062992125984"/>
  <pageSetup paperSize="9" scale="4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U52"/>
  <sheetViews>
    <sheetView zoomScaleNormal="100" workbookViewId="0">
      <selection activeCell="O31" sqref="O31"/>
    </sheetView>
  </sheetViews>
  <sheetFormatPr defaultRowHeight="14.25" x14ac:dyDescent="0.2"/>
  <cols>
    <col min="1" max="2" width="1.7109375" style="1" customWidth="1"/>
    <col min="3" max="3" width="9.140625" style="1"/>
    <col min="4" max="4" width="7.5703125" style="1" customWidth="1"/>
    <col min="5" max="5" width="9.140625" style="6"/>
    <col min="6" max="6" width="26.28515625" style="1" customWidth="1"/>
    <col min="7" max="7" width="4.7109375" style="1" customWidth="1"/>
    <col min="8" max="10" width="9.140625" style="1"/>
    <col min="11" max="11" width="17.7109375" style="1" customWidth="1"/>
    <col min="12" max="12" width="4.5703125" style="1" customWidth="1"/>
    <col min="13" max="15" width="9.140625" style="1"/>
    <col min="16" max="16" width="7.5703125" style="1" customWidth="1"/>
    <col min="17" max="17" width="12.7109375" style="1" customWidth="1"/>
    <col min="18" max="18" width="6.5703125" style="1" customWidth="1"/>
    <col min="19" max="19" width="2.42578125" style="1" customWidth="1"/>
    <col min="20" max="16384" width="9.140625" style="1"/>
  </cols>
  <sheetData>
    <row r="1" spans="1:2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0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0.25" x14ac:dyDescent="0.3">
      <c r="A3" s="2"/>
      <c r="B3" s="26"/>
      <c r="C3" s="27" t="s">
        <v>35</v>
      </c>
      <c r="D3" s="22"/>
      <c r="E3" s="22"/>
      <c r="F3" s="28"/>
      <c r="G3" s="28"/>
      <c r="H3" s="28"/>
      <c r="I3" s="28"/>
      <c r="J3" s="28"/>
      <c r="K3" s="28"/>
      <c r="L3" s="28"/>
      <c r="M3" s="28"/>
      <c r="N3" s="22"/>
      <c r="O3" s="22"/>
      <c r="P3" s="22"/>
      <c r="Q3" s="22"/>
      <c r="R3" s="22"/>
      <c r="S3" s="23"/>
      <c r="T3" s="23"/>
      <c r="U3" s="24"/>
    </row>
    <row r="4" spans="1:21" ht="20.25" x14ac:dyDescent="0.3">
      <c r="A4" s="2"/>
      <c r="B4" s="21"/>
      <c r="C4" s="25" t="s">
        <v>27</v>
      </c>
      <c r="D4" s="22"/>
      <c r="E4" s="22"/>
      <c r="F4" s="20"/>
      <c r="G4" s="20"/>
      <c r="H4" s="20"/>
      <c r="I4" s="20"/>
      <c r="J4" s="20"/>
      <c r="K4" s="20"/>
      <c r="L4" s="20"/>
      <c r="M4" s="20"/>
      <c r="N4" s="22"/>
      <c r="O4" s="22"/>
      <c r="P4" s="22"/>
      <c r="Q4" s="22"/>
      <c r="R4" s="22"/>
      <c r="S4" s="23"/>
      <c r="T4" s="23"/>
      <c r="U4" s="24"/>
    </row>
    <row r="5" spans="1:21" ht="20.25" x14ac:dyDescent="0.3">
      <c r="A5" s="2"/>
      <c r="B5" s="21"/>
      <c r="C5" s="25" t="s">
        <v>30</v>
      </c>
      <c r="D5" s="22"/>
      <c r="E5" s="22"/>
      <c r="F5" s="20"/>
      <c r="G5" s="20"/>
      <c r="H5" s="20"/>
      <c r="I5" s="20"/>
      <c r="J5" s="20"/>
      <c r="K5" s="20"/>
      <c r="L5" s="20"/>
      <c r="M5" s="20"/>
      <c r="N5" s="22"/>
      <c r="O5" s="22"/>
      <c r="P5" s="22"/>
      <c r="Q5" s="22"/>
      <c r="R5" s="22"/>
      <c r="S5" s="23"/>
      <c r="T5" s="23"/>
      <c r="U5" s="24"/>
    </row>
    <row r="6" spans="1:21" ht="20.25" x14ac:dyDescent="0.3">
      <c r="A6" s="2"/>
      <c r="B6" s="21"/>
      <c r="C6" s="25" t="s">
        <v>34</v>
      </c>
      <c r="D6" s="22"/>
      <c r="E6" s="22"/>
      <c r="F6" s="20"/>
      <c r="G6" s="20"/>
      <c r="H6" s="20"/>
      <c r="I6" s="20"/>
      <c r="J6" s="20"/>
      <c r="K6" s="20"/>
      <c r="L6" s="20"/>
      <c r="M6" s="20"/>
      <c r="N6" s="22"/>
      <c r="O6" s="22"/>
      <c r="P6" s="22"/>
      <c r="Q6" s="22"/>
      <c r="R6" s="22"/>
      <c r="S6" s="23"/>
      <c r="T6" s="23"/>
      <c r="U6" s="24"/>
    </row>
    <row r="7" spans="1:21" ht="20.25" x14ac:dyDescent="0.3">
      <c r="A7" s="2"/>
      <c r="B7" s="21"/>
      <c r="C7" s="25" t="s">
        <v>29</v>
      </c>
      <c r="D7" s="22"/>
      <c r="E7" s="22"/>
      <c r="F7" s="20"/>
      <c r="G7" s="20"/>
      <c r="H7" s="20"/>
      <c r="I7" s="20"/>
      <c r="J7" s="20"/>
      <c r="K7" s="20"/>
      <c r="L7" s="20"/>
      <c r="M7" s="20"/>
      <c r="N7" s="20"/>
      <c r="O7" s="22"/>
      <c r="P7" s="22"/>
      <c r="Q7" s="22"/>
      <c r="R7" s="22"/>
      <c r="S7" s="23"/>
      <c r="T7" s="23"/>
      <c r="U7" s="24"/>
    </row>
    <row r="8" spans="1:21" ht="6.75" customHeight="1" x14ac:dyDescent="0.3">
      <c r="A8" s="2"/>
      <c r="B8" s="21"/>
      <c r="C8" s="25"/>
      <c r="D8" s="22"/>
      <c r="E8" s="22"/>
      <c r="F8" s="20"/>
      <c r="G8" s="20"/>
      <c r="H8" s="20"/>
      <c r="I8" s="20"/>
      <c r="J8" s="20"/>
      <c r="K8" s="20"/>
      <c r="L8" s="20"/>
      <c r="M8" s="20"/>
      <c r="N8" s="20"/>
      <c r="O8" s="22"/>
      <c r="P8" s="22"/>
      <c r="Q8" s="22"/>
      <c r="R8" s="22"/>
      <c r="S8" s="23"/>
      <c r="T8" s="23"/>
      <c r="U8" s="24"/>
    </row>
    <row r="9" spans="1:21" x14ac:dyDescent="0.2">
      <c r="B9" s="11"/>
      <c r="C9" s="11"/>
      <c r="D9" s="11"/>
      <c r="E9" s="7"/>
      <c r="F9" s="11"/>
      <c r="G9" s="3"/>
      <c r="H9" s="3"/>
      <c r="I9" s="3"/>
      <c r="J9" s="3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1" ht="5.25" customHeight="1" thickBot="1" x14ac:dyDescent="0.25">
      <c r="B10" s="3"/>
      <c r="C10" s="3"/>
      <c r="D10" s="3"/>
      <c r="E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 ht="16.5" customHeight="1" thickBot="1" x14ac:dyDescent="0.3">
      <c r="B11" s="9" t="s">
        <v>10</v>
      </c>
      <c r="C11" s="3"/>
      <c r="D11" s="3"/>
      <c r="E11" s="5"/>
      <c r="F11" s="3"/>
      <c r="G11" s="3"/>
      <c r="H11" s="3"/>
      <c r="I11" s="3"/>
      <c r="J11" s="3"/>
      <c r="K11" s="10"/>
      <c r="M11" s="29" t="s">
        <v>28</v>
      </c>
      <c r="N11" s="30"/>
      <c r="O11" s="30"/>
      <c r="P11" s="30"/>
      <c r="Q11" s="30"/>
      <c r="R11" s="31"/>
    </row>
    <row r="12" spans="1:21" ht="3" customHeight="1" thickBot="1" x14ac:dyDescent="0.3">
      <c r="B12" s="9"/>
      <c r="C12" s="3"/>
      <c r="D12" s="3"/>
      <c r="E12" s="5"/>
      <c r="F12" s="3"/>
      <c r="G12" s="3"/>
      <c r="H12" s="3"/>
      <c r="I12" s="3"/>
      <c r="J12" s="10"/>
      <c r="M12" s="32"/>
      <c r="N12" s="33"/>
      <c r="O12" s="33"/>
      <c r="P12" s="33"/>
      <c r="Q12" s="33"/>
      <c r="R12" s="33"/>
      <c r="S12" s="4"/>
    </row>
    <row r="13" spans="1:21" ht="16.5" customHeight="1" thickBot="1" x14ac:dyDescent="0.3">
      <c r="B13" s="3" t="s">
        <v>11</v>
      </c>
      <c r="C13" s="3"/>
      <c r="D13" s="3"/>
      <c r="E13" s="5"/>
      <c r="F13" s="3"/>
      <c r="G13" s="3"/>
      <c r="H13" s="3"/>
      <c r="I13" s="3"/>
      <c r="J13" s="3"/>
      <c r="K13" s="10"/>
      <c r="L13" s="13" t="str">
        <f>IF('Dashboard Calculations - Locked'!D81='Dashboard Calculations - Locked'!D83,"P","O")</f>
        <v>O</v>
      </c>
      <c r="M13" s="29"/>
      <c r="N13" s="30"/>
      <c r="O13" s="30"/>
      <c r="P13" s="30"/>
      <c r="Q13" s="30"/>
      <c r="R13" s="31"/>
      <c r="S13" s="12"/>
    </row>
    <row r="14" spans="1:21" ht="4.5" customHeight="1" thickBot="1" x14ac:dyDescent="0.25">
      <c r="B14" s="3"/>
      <c r="C14" s="3"/>
      <c r="D14" s="3"/>
      <c r="E14" s="5"/>
      <c r="F14" s="3"/>
      <c r="G14" s="3"/>
      <c r="H14" s="3"/>
      <c r="I14" s="3"/>
      <c r="J14" s="3"/>
      <c r="K14" s="3"/>
      <c r="L14" s="11"/>
      <c r="M14" s="11"/>
      <c r="N14" s="11"/>
      <c r="O14" s="11"/>
      <c r="P14" s="11"/>
      <c r="Q14" s="11"/>
      <c r="R14" s="11"/>
    </row>
    <row r="15" spans="1:21" ht="8.25" customHeight="1" x14ac:dyDescent="0.2">
      <c r="A15" s="2"/>
      <c r="B15" s="47"/>
      <c r="C15" s="48"/>
      <c r="D15" s="48"/>
      <c r="E15" s="49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50"/>
      <c r="S15" s="4"/>
    </row>
    <row r="16" spans="1:21" ht="15" x14ac:dyDescent="0.25">
      <c r="A16" s="2"/>
      <c r="B16" s="51"/>
      <c r="C16" s="46" t="s">
        <v>36</v>
      </c>
      <c r="H16" s="46" t="s">
        <v>37</v>
      </c>
      <c r="J16" s="6"/>
      <c r="M16" s="46" t="s">
        <v>38</v>
      </c>
      <c r="O16" s="6"/>
      <c r="P16" s="6"/>
      <c r="R16" s="52"/>
      <c r="S16" s="4"/>
    </row>
    <row r="17" spans="1:19" ht="6" customHeight="1" thickBot="1" x14ac:dyDescent="0.25">
      <c r="A17" s="2"/>
      <c r="B17" s="51"/>
      <c r="E17" s="5"/>
      <c r="F17" s="3"/>
      <c r="J17" s="5"/>
      <c r="O17" s="5"/>
      <c r="P17" s="5"/>
      <c r="R17" s="52"/>
      <c r="S17" s="4"/>
    </row>
    <row r="18" spans="1:19" ht="15.75" thickBot="1" x14ac:dyDescent="0.3">
      <c r="A18" s="2"/>
      <c r="B18" s="51"/>
      <c r="C18" s="1" t="s">
        <v>18</v>
      </c>
      <c r="D18" s="2"/>
      <c r="E18" s="44" t="s">
        <v>24</v>
      </c>
      <c r="F18" s="45"/>
      <c r="G18" s="4"/>
      <c r="H18" s="1" t="s">
        <v>18</v>
      </c>
      <c r="I18" s="2"/>
      <c r="J18" s="44" t="s">
        <v>25</v>
      </c>
      <c r="K18" s="45"/>
      <c r="M18" s="1" t="s">
        <v>45</v>
      </c>
      <c r="N18" s="2"/>
      <c r="O18" s="44" t="s">
        <v>65</v>
      </c>
      <c r="P18" s="57"/>
      <c r="Q18" s="58"/>
      <c r="R18" s="52"/>
      <c r="S18" s="4"/>
    </row>
    <row r="19" spans="1:19" ht="6" customHeight="1" thickBot="1" x14ac:dyDescent="0.25">
      <c r="A19" s="2"/>
      <c r="B19" s="51"/>
      <c r="E19" s="7"/>
      <c r="F19" s="14"/>
      <c r="J19" s="7"/>
      <c r="K19" s="14"/>
      <c r="O19" s="7"/>
      <c r="P19" s="7"/>
      <c r="Q19" s="14"/>
      <c r="R19" s="52"/>
      <c r="S19" s="4"/>
    </row>
    <row r="20" spans="1:19" ht="15.75" thickBot="1" x14ac:dyDescent="0.3">
      <c r="A20" s="2"/>
      <c r="B20" s="51"/>
      <c r="C20" s="1" t="s">
        <v>17</v>
      </c>
      <c r="D20" s="2"/>
      <c r="E20" s="44" t="s">
        <v>23</v>
      </c>
      <c r="F20" s="45"/>
      <c r="H20" s="1" t="s">
        <v>17</v>
      </c>
      <c r="I20" s="2"/>
      <c r="J20" s="44" t="s">
        <v>23</v>
      </c>
      <c r="K20" s="45"/>
      <c r="M20" s="1" t="s">
        <v>46</v>
      </c>
      <c r="N20" s="2"/>
      <c r="O20" s="34">
        <f ca="1">RAND()*100</f>
        <v>88.253690624032288</v>
      </c>
      <c r="P20" s="4"/>
      <c r="Q20" s="59" t="s">
        <v>50</v>
      </c>
      <c r="R20" s="52"/>
      <c r="S20" s="4"/>
    </row>
    <row r="21" spans="1:19" ht="6" customHeight="1" thickBot="1" x14ac:dyDescent="0.25">
      <c r="A21" s="2"/>
      <c r="B21" s="51"/>
      <c r="E21" s="5"/>
      <c r="J21" s="5"/>
      <c r="O21" s="5"/>
      <c r="P21" s="5"/>
      <c r="Q21" s="59"/>
      <c r="R21" s="52"/>
      <c r="S21" s="4"/>
    </row>
    <row r="22" spans="1:19" ht="15" thickBot="1" x14ac:dyDescent="0.25">
      <c r="A22" s="2"/>
      <c r="B22" s="51"/>
      <c r="C22" s="1" t="s">
        <v>7</v>
      </c>
      <c r="D22" s="2"/>
      <c r="E22" s="34">
        <v>1</v>
      </c>
      <c r="F22" s="4"/>
      <c r="H22" s="1" t="s">
        <v>7</v>
      </c>
      <c r="I22" s="2"/>
      <c r="J22" s="34">
        <v>2</v>
      </c>
      <c r="K22" s="4"/>
      <c r="M22" s="1" t="s">
        <v>47</v>
      </c>
      <c r="N22" s="2"/>
      <c r="O22" s="34">
        <f ca="1">RAND()*100</f>
        <v>13.12806360405756</v>
      </c>
      <c r="P22" s="4"/>
      <c r="Q22" s="34">
        <v>90</v>
      </c>
      <c r="R22" s="52"/>
      <c r="S22" s="4"/>
    </row>
    <row r="23" spans="1:19" ht="6" customHeight="1" thickBot="1" x14ac:dyDescent="0.25">
      <c r="A23" s="2"/>
      <c r="B23" s="51"/>
      <c r="E23" s="7"/>
      <c r="J23" s="7"/>
      <c r="O23" s="7"/>
      <c r="Q23" s="59"/>
      <c r="R23" s="52"/>
      <c r="S23" s="4"/>
    </row>
    <row r="24" spans="1:19" ht="15" thickBot="1" x14ac:dyDescent="0.25">
      <c r="A24" s="2"/>
      <c r="B24" s="51"/>
      <c r="C24" s="1" t="s">
        <v>5</v>
      </c>
      <c r="D24" s="2"/>
      <c r="E24" s="34">
        <v>0</v>
      </c>
      <c r="F24" s="4"/>
      <c r="H24" s="1" t="s">
        <v>5</v>
      </c>
      <c r="I24" s="2"/>
      <c r="J24" s="34">
        <v>0</v>
      </c>
      <c r="K24" s="4"/>
      <c r="M24" s="1" t="s">
        <v>48</v>
      </c>
      <c r="N24" s="2"/>
      <c r="O24" s="34">
        <f ca="1">RAND()*100</f>
        <v>17.519292178232359</v>
      </c>
      <c r="P24" s="4"/>
      <c r="Q24" s="59" t="s">
        <v>51</v>
      </c>
      <c r="R24" s="52"/>
      <c r="S24" s="4"/>
    </row>
    <row r="25" spans="1:19" ht="6" customHeight="1" thickBot="1" x14ac:dyDescent="0.25">
      <c r="A25" s="2"/>
      <c r="B25" s="51"/>
      <c r="E25" s="7"/>
      <c r="J25" s="7"/>
      <c r="O25" s="7"/>
      <c r="Q25" s="59"/>
      <c r="R25" s="52"/>
      <c r="S25" s="4"/>
    </row>
    <row r="26" spans="1:19" ht="15" thickBot="1" x14ac:dyDescent="0.25">
      <c r="A26" s="2"/>
      <c r="B26" s="51"/>
      <c r="C26" s="1" t="s">
        <v>6</v>
      </c>
      <c r="D26" s="2"/>
      <c r="E26" s="34">
        <v>10</v>
      </c>
      <c r="F26" s="35"/>
      <c r="H26" s="1" t="s">
        <v>6</v>
      </c>
      <c r="I26" s="2"/>
      <c r="J26" s="34">
        <v>10</v>
      </c>
      <c r="K26" s="4"/>
      <c r="M26" s="1" t="s">
        <v>49</v>
      </c>
      <c r="N26" s="2"/>
      <c r="O26" s="34">
        <f ca="1">RAND()*100</f>
        <v>17.459759182870847</v>
      </c>
      <c r="P26" s="4"/>
      <c r="Q26" s="34">
        <v>70</v>
      </c>
      <c r="R26" s="52"/>
      <c r="S26" s="4"/>
    </row>
    <row r="27" spans="1:19" x14ac:dyDescent="0.2">
      <c r="A27" s="2"/>
      <c r="B27" s="51"/>
      <c r="E27" s="8"/>
      <c r="J27" s="8"/>
      <c r="O27" s="8"/>
      <c r="P27" s="8"/>
      <c r="R27" s="52"/>
      <c r="S27" s="4"/>
    </row>
    <row r="28" spans="1:19" ht="15" x14ac:dyDescent="0.25">
      <c r="A28" s="2"/>
      <c r="B28" s="51"/>
      <c r="C28" s="36" t="s">
        <v>39</v>
      </c>
      <c r="D28" s="14"/>
      <c r="E28" s="8"/>
      <c r="F28" s="14"/>
      <c r="G28" s="14"/>
      <c r="H28" s="36" t="s">
        <v>40</v>
      </c>
      <c r="I28" s="14"/>
      <c r="J28" s="8"/>
      <c r="K28" s="14"/>
      <c r="L28" s="14"/>
      <c r="M28" s="46" t="s">
        <v>44</v>
      </c>
      <c r="O28" s="6"/>
      <c r="P28" s="6"/>
      <c r="R28" s="52"/>
      <c r="S28" s="4"/>
    </row>
    <row r="29" spans="1:19" ht="6" customHeight="1" thickBot="1" x14ac:dyDescent="0.25">
      <c r="A29" s="2"/>
      <c r="B29" s="51"/>
      <c r="E29" s="5"/>
      <c r="F29" s="3"/>
      <c r="J29" s="5"/>
      <c r="O29" s="5"/>
      <c r="P29" s="5"/>
      <c r="R29" s="52"/>
      <c r="S29" s="4"/>
    </row>
    <row r="30" spans="1:19" ht="15.75" thickBot="1" x14ac:dyDescent="0.3">
      <c r="A30" s="2"/>
      <c r="B30" s="51"/>
      <c r="C30" s="1" t="s">
        <v>18</v>
      </c>
      <c r="D30" s="2"/>
      <c r="E30" s="44" t="s">
        <v>24</v>
      </c>
      <c r="F30" s="45"/>
      <c r="G30" s="4"/>
      <c r="H30" s="1" t="s">
        <v>18</v>
      </c>
      <c r="I30" s="2"/>
      <c r="J30" s="44" t="s">
        <v>25</v>
      </c>
      <c r="K30" s="45"/>
      <c r="M30" s="1" t="s">
        <v>45</v>
      </c>
      <c r="N30" s="2"/>
      <c r="O30" s="44" t="s">
        <v>65</v>
      </c>
      <c r="P30" s="57"/>
      <c r="Q30" s="58"/>
      <c r="R30" s="52"/>
      <c r="S30" s="4"/>
    </row>
    <row r="31" spans="1:19" ht="6" customHeight="1" thickBot="1" x14ac:dyDescent="0.25">
      <c r="A31" s="2"/>
      <c r="B31" s="51"/>
      <c r="E31" s="7"/>
      <c r="F31" s="14"/>
      <c r="J31" s="7"/>
      <c r="K31" s="14"/>
      <c r="O31" s="7"/>
      <c r="P31" s="7"/>
      <c r="Q31" s="14"/>
      <c r="R31" s="52"/>
      <c r="S31" s="4"/>
    </row>
    <row r="32" spans="1:19" ht="15.75" thickBot="1" x14ac:dyDescent="0.3">
      <c r="A32" s="2"/>
      <c r="B32" s="51"/>
      <c r="C32" s="1" t="s">
        <v>17</v>
      </c>
      <c r="D32" s="2"/>
      <c r="E32" s="44" t="s">
        <v>23</v>
      </c>
      <c r="F32" s="45"/>
      <c r="H32" s="1" t="s">
        <v>17</v>
      </c>
      <c r="I32" s="2"/>
      <c r="J32" s="44" t="s">
        <v>23</v>
      </c>
      <c r="K32" s="45"/>
      <c r="M32" s="1" t="s">
        <v>46</v>
      </c>
      <c r="N32" s="2"/>
      <c r="O32" s="34">
        <f ca="1">RAND()*100</f>
        <v>96.083694683372087</v>
      </c>
      <c r="P32" s="4"/>
      <c r="Q32" s="59" t="s">
        <v>50</v>
      </c>
      <c r="R32" s="52"/>
      <c r="S32" s="4"/>
    </row>
    <row r="33" spans="1:19" ht="6" customHeight="1" thickBot="1" x14ac:dyDescent="0.25">
      <c r="A33" s="2"/>
      <c r="B33" s="51"/>
      <c r="E33" s="5"/>
      <c r="J33" s="5"/>
      <c r="O33" s="5"/>
      <c r="P33" s="5"/>
      <c r="Q33" s="59"/>
      <c r="R33" s="52"/>
      <c r="S33" s="4"/>
    </row>
    <row r="34" spans="1:19" ht="15" thickBot="1" x14ac:dyDescent="0.25">
      <c r="A34" s="2"/>
      <c r="B34" s="51"/>
      <c r="C34" s="1" t="s">
        <v>7</v>
      </c>
      <c r="D34" s="2"/>
      <c r="E34" s="34">
        <v>3</v>
      </c>
      <c r="F34" s="4"/>
      <c r="H34" s="1" t="s">
        <v>7</v>
      </c>
      <c r="I34" s="2"/>
      <c r="J34" s="34">
        <v>4</v>
      </c>
      <c r="K34" s="4"/>
      <c r="M34" s="1" t="s">
        <v>47</v>
      </c>
      <c r="N34" s="2"/>
      <c r="O34" s="34">
        <f ca="1">RAND()*100</f>
        <v>19.574589371488194</v>
      </c>
      <c r="P34" s="4"/>
      <c r="Q34" s="34">
        <v>90</v>
      </c>
      <c r="R34" s="52"/>
      <c r="S34" s="4"/>
    </row>
    <row r="35" spans="1:19" ht="6" customHeight="1" thickBot="1" x14ac:dyDescent="0.25">
      <c r="A35" s="2"/>
      <c r="B35" s="51"/>
      <c r="E35" s="7"/>
      <c r="J35" s="7"/>
      <c r="O35" s="7"/>
      <c r="Q35" s="59"/>
      <c r="R35" s="52"/>
      <c r="S35" s="4"/>
    </row>
    <row r="36" spans="1:19" ht="15" thickBot="1" x14ac:dyDescent="0.25">
      <c r="A36" s="2"/>
      <c r="B36" s="51"/>
      <c r="C36" s="1" t="s">
        <v>5</v>
      </c>
      <c r="D36" s="2"/>
      <c r="E36" s="34">
        <v>0</v>
      </c>
      <c r="F36" s="4"/>
      <c r="H36" s="1" t="s">
        <v>5</v>
      </c>
      <c r="I36" s="2"/>
      <c r="J36" s="34">
        <v>0</v>
      </c>
      <c r="K36" s="4"/>
      <c r="M36" s="1" t="s">
        <v>48</v>
      </c>
      <c r="N36" s="2"/>
      <c r="O36" s="34">
        <f ca="1">RAND()*100</f>
        <v>85.896247915161894</v>
      </c>
      <c r="P36" s="4"/>
      <c r="Q36" s="59" t="s">
        <v>51</v>
      </c>
      <c r="R36" s="52"/>
      <c r="S36" s="4"/>
    </row>
    <row r="37" spans="1:19" ht="6" customHeight="1" thickBot="1" x14ac:dyDescent="0.25">
      <c r="A37" s="2"/>
      <c r="B37" s="51"/>
      <c r="E37" s="7"/>
      <c r="J37" s="7"/>
      <c r="O37" s="7"/>
      <c r="Q37" s="59"/>
      <c r="R37" s="52"/>
      <c r="S37" s="4"/>
    </row>
    <row r="38" spans="1:19" ht="15" thickBot="1" x14ac:dyDescent="0.25">
      <c r="A38" s="2"/>
      <c r="B38" s="51"/>
      <c r="C38" s="1" t="s">
        <v>6</v>
      </c>
      <c r="D38" s="2"/>
      <c r="E38" s="34">
        <v>10</v>
      </c>
      <c r="F38" s="4"/>
      <c r="H38" s="1" t="s">
        <v>6</v>
      </c>
      <c r="I38" s="2"/>
      <c r="J38" s="34">
        <v>10</v>
      </c>
      <c r="K38" s="4"/>
      <c r="M38" s="1" t="s">
        <v>49</v>
      </c>
      <c r="N38" s="2"/>
      <c r="O38" s="34">
        <f ca="1">RAND()*100</f>
        <v>89.654389454384784</v>
      </c>
      <c r="P38" s="4"/>
      <c r="Q38" s="34">
        <v>70</v>
      </c>
      <c r="R38" s="52"/>
      <c r="S38" s="4"/>
    </row>
    <row r="39" spans="1:19" x14ac:dyDescent="0.2">
      <c r="A39" s="2"/>
      <c r="B39" s="51"/>
      <c r="E39" s="8"/>
      <c r="J39" s="8"/>
      <c r="O39" s="8"/>
      <c r="P39" s="8"/>
      <c r="R39" s="52"/>
      <c r="S39" s="4"/>
    </row>
    <row r="40" spans="1:19" ht="15" x14ac:dyDescent="0.25">
      <c r="A40" s="2"/>
      <c r="B40" s="51"/>
      <c r="C40" s="36" t="s">
        <v>41</v>
      </c>
      <c r="D40" s="14"/>
      <c r="E40" s="8"/>
      <c r="F40" s="14"/>
      <c r="G40" s="14"/>
      <c r="H40" s="36" t="s">
        <v>42</v>
      </c>
      <c r="I40" s="14"/>
      <c r="J40" s="8"/>
      <c r="K40" s="14"/>
      <c r="L40" s="14"/>
      <c r="M40" s="36" t="s">
        <v>43</v>
      </c>
      <c r="O40" s="6"/>
      <c r="P40" s="6"/>
      <c r="R40" s="52"/>
      <c r="S40" s="4"/>
    </row>
    <row r="41" spans="1:19" ht="6" customHeight="1" thickBot="1" x14ac:dyDescent="0.25">
      <c r="A41" s="2"/>
      <c r="B41" s="51"/>
      <c r="E41" s="5"/>
      <c r="F41" s="3"/>
      <c r="J41" s="5"/>
      <c r="O41" s="5"/>
      <c r="P41" s="5"/>
      <c r="R41" s="52"/>
      <c r="S41" s="4"/>
    </row>
    <row r="42" spans="1:19" ht="15.75" thickBot="1" x14ac:dyDescent="0.3">
      <c r="A42" s="2"/>
      <c r="B42" s="51"/>
      <c r="C42" s="1" t="s">
        <v>18</v>
      </c>
      <c r="D42" s="2"/>
      <c r="E42" s="44" t="s">
        <v>24</v>
      </c>
      <c r="F42" s="45"/>
      <c r="G42" s="4"/>
      <c r="H42" s="1" t="s">
        <v>18</v>
      </c>
      <c r="I42" s="2"/>
      <c r="J42" s="44" t="s">
        <v>25</v>
      </c>
      <c r="K42" s="45"/>
      <c r="M42" s="1" t="s">
        <v>18</v>
      </c>
      <c r="N42" s="2"/>
      <c r="O42" s="44" t="s">
        <v>25</v>
      </c>
      <c r="P42" s="57"/>
      <c r="Q42" s="45"/>
      <c r="R42" s="52"/>
      <c r="S42" s="4"/>
    </row>
    <row r="43" spans="1:19" ht="6" customHeight="1" thickBot="1" x14ac:dyDescent="0.25">
      <c r="A43" s="2"/>
      <c r="B43" s="51"/>
      <c r="E43" s="7"/>
      <c r="F43" s="14"/>
      <c r="J43" s="7"/>
      <c r="K43" s="14"/>
      <c r="O43" s="7"/>
      <c r="P43" s="7"/>
      <c r="Q43" s="14"/>
      <c r="R43" s="52"/>
      <c r="S43" s="4"/>
    </row>
    <row r="44" spans="1:19" ht="15.75" thickBot="1" x14ac:dyDescent="0.3">
      <c r="A44" s="2"/>
      <c r="B44" s="51"/>
      <c r="C44" s="1" t="s">
        <v>17</v>
      </c>
      <c r="D44" s="2"/>
      <c r="E44" s="44" t="s">
        <v>23</v>
      </c>
      <c r="F44" s="45"/>
      <c r="H44" s="1" t="s">
        <v>17</v>
      </c>
      <c r="I44" s="2"/>
      <c r="J44" s="44" t="s">
        <v>23</v>
      </c>
      <c r="K44" s="45"/>
      <c r="M44" s="1" t="s">
        <v>17</v>
      </c>
      <c r="N44" s="2"/>
      <c r="O44" s="44" t="s">
        <v>23</v>
      </c>
      <c r="P44" s="57"/>
      <c r="Q44" s="45"/>
      <c r="R44" s="52"/>
      <c r="S44" s="4"/>
    </row>
    <row r="45" spans="1:19" ht="6" customHeight="1" thickBot="1" x14ac:dyDescent="0.25">
      <c r="A45" s="2"/>
      <c r="B45" s="51"/>
      <c r="E45" s="5"/>
      <c r="J45" s="5"/>
      <c r="O45" s="5"/>
      <c r="P45" s="5"/>
      <c r="R45" s="52"/>
      <c r="S45" s="4"/>
    </row>
    <row r="46" spans="1:19" ht="15" thickBot="1" x14ac:dyDescent="0.25">
      <c r="A46" s="2"/>
      <c r="B46" s="51"/>
      <c r="C46" s="1" t="s">
        <v>7</v>
      </c>
      <c r="D46" s="2"/>
      <c r="E46" s="34">
        <v>5</v>
      </c>
      <c r="F46" s="4"/>
      <c r="H46" s="1" t="s">
        <v>7</v>
      </c>
      <c r="I46" s="2"/>
      <c r="J46" s="34">
        <v>6</v>
      </c>
      <c r="K46" s="4"/>
      <c r="M46" s="1" t="s">
        <v>7</v>
      </c>
      <c r="N46" s="2"/>
      <c r="O46" s="34">
        <v>7</v>
      </c>
      <c r="P46" s="4"/>
      <c r="Q46" s="4"/>
      <c r="R46" s="52"/>
      <c r="S46" s="4"/>
    </row>
    <row r="47" spans="1:19" ht="6" customHeight="1" thickBot="1" x14ac:dyDescent="0.25">
      <c r="A47" s="2"/>
      <c r="B47" s="51"/>
      <c r="E47" s="7"/>
      <c r="J47" s="7"/>
      <c r="O47" s="7"/>
      <c r="R47" s="52"/>
      <c r="S47" s="4"/>
    </row>
    <row r="48" spans="1:19" ht="15" thickBot="1" x14ac:dyDescent="0.25">
      <c r="A48" s="2"/>
      <c r="B48" s="51"/>
      <c r="C48" s="1" t="s">
        <v>5</v>
      </c>
      <c r="D48" s="2"/>
      <c r="E48" s="34">
        <v>0</v>
      </c>
      <c r="F48" s="4"/>
      <c r="H48" s="1" t="s">
        <v>5</v>
      </c>
      <c r="I48" s="2"/>
      <c r="J48" s="34">
        <v>0</v>
      </c>
      <c r="K48" s="4"/>
      <c r="M48" s="1" t="s">
        <v>5</v>
      </c>
      <c r="N48" s="2"/>
      <c r="O48" s="34">
        <v>0</v>
      </c>
      <c r="P48" s="4"/>
      <c r="Q48" s="4"/>
      <c r="R48" s="52"/>
      <c r="S48" s="4"/>
    </row>
    <row r="49" spans="1:19" ht="6" customHeight="1" thickBot="1" x14ac:dyDescent="0.25">
      <c r="A49" s="2"/>
      <c r="B49" s="51"/>
      <c r="E49" s="7"/>
      <c r="J49" s="7"/>
      <c r="O49" s="7"/>
      <c r="R49" s="52"/>
      <c r="S49" s="4"/>
    </row>
    <row r="50" spans="1:19" ht="15" thickBot="1" x14ac:dyDescent="0.25">
      <c r="A50" s="2"/>
      <c r="B50" s="51"/>
      <c r="C50" s="1" t="s">
        <v>6</v>
      </c>
      <c r="D50" s="2"/>
      <c r="E50" s="34">
        <v>10</v>
      </c>
      <c r="F50" s="4"/>
      <c r="H50" s="1" t="s">
        <v>6</v>
      </c>
      <c r="I50" s="2"/>
      <c r="J50" s="34">
        <v>10</v>
      </c>
      <c r="K50" s="4"/>
      <c r="M50" s="1" t="s">
        <v>6</v>
      </c>
      <c r="N50" s="2"/>
      <c r="O50" s="34">
        <v>10</v>
      </c>
      <c r="P50" s="4"/>
      <c r="Q50" s="4"/>
      <c r="R50" s="52"/>
      <c r="S50" s="4"/>
    </row>
    <row r="51" spans="1:19" ht="15" thickBot="1" x14ac:dyDescent="0.25">
      <c r="A51" s="2"/>
      <c r="B51" s="53"/>
      <c r="C51" s="54"/>
      <c r="D51" s="54"/>
      <c r="E51" s="55"/>
      <c r="F51" s="54"/>
      <c r="G51" s="54"/>
      <c r="H51" s="54"/>
      <c r="I51" s="54"/>
      <c r="J51" s="55"/>
      <c r="K51" s="54"/>
      <c r="L51" s="54"/>
      <c r="M51" s="54"/>
      <c r="N51" s="54"/>
      <c r="O51" s="55"/>
      <c r="P51" s="55"/>
      <c r="Q51" s="54"/>
      <c r="R51" s="56"/>
      <c r="S51" s="4"/>
    </row>
    <row r="52" spans="1:19" x14ac:dyDescent="0.2">
      <c r="B52" s="14"/>
      <c r="C52" s="14"/>
      <c r="D52" s="14"/>
      <c r="E52" s="8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</sheetData>
  <sheetProtection password="D36E" sheet="1" objects="1" scenarios="1"/>
  <mergeCells count="16">
    <mergeCell ref="E18:F18"/>
    <mergeCell ref="E20:F20"/>
    <mergeCell ref="J18:K18"/>
    <mergeCell ref="J20:K20"/>
    <mergeCell ref="O18:Q18"/>
    <mergeCell ref="E30:F30"/>
    <mergeCell ref="J30:K30"/>
    <mergeCell ref="O30:Q30"/>
    <mergeCell ref="E32:F32"/>
    <mergeCell ref="J32:K32"/>
    <mergeCell ref="E42:F42"/>
    <mergeCell ref="J42:K42"/>
    <mergeCell ref="O42:Q42"/>
    <mergeCell ref="E44:F44"/>
    <mergeCell ref="J44:K44"/>
    <mergeCell ref="O44:Q44"/>
  </mergeCells>
  <pageMargins left="0.41" right="0.35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AA188"/>
  <sheetViews>
    <sheetView workbookViewId="0">
      <selection activeCell="G15" sqref="G15"/>
    </sheetView>
  </sheetViews>
  <sheetFormatPr defaultRowHeight="12.75" x14ac:dyDescent="0.2"/>
  <cols>
    <col min="1" max="1" width="2.140625" style="39" customWidth="1"/>
    <col min="2" max="2" width="2.7109375" style="39" customWidth="1"/>
    <col min="3" max="3" width="9.140625" style="39"/>
    <col min="4" max="5" width="9.140625" style="38"/>
    <col min="6" max="6" width="1.85546875" style="39" customWidth="1"/>
    <col min="7" max="8" width="9.140625" style="40"/>
    <col min="9" max="11" width="2" style="39" customWidth="1"/>
    <col min="12" max="12" width="9.140625" style="39"/>
    <col min="13" max="14" width="9.140625" style="38"/>
    <col min="15" max="15" width="2" style="39" customWidth="1"/>
    <col min="16" max="17" width="9.140625" style="39"/>
    <col min="18" max="20" width="2.140625" style="39" customWidth="1"/>
    <col min="21" max="25" width="9.140625" style="39"/>
    <col min="26" max="26" width="2.5703125" style="39" customWidth="1"/>
    <col min="27" max="16384" width="9.140625" style="39"/>
  </cols>
  <sheetData>
    <row r="1" spans="3:25" s="39" customFormat="1" x14ac:dyDescent="0.2">
      <c r="D1" s="38"/>
      <c r="E1" s="38"/>
      <c r="G1" s="40"/>
      <c r="H1" s="40"/>
      <c r="M1" s="38"/>
      <c r="N1" s="38"/>
    </row>
    <row r="2" spans="3:25" s="39" customFormat="1" x14ac:dyDescent="0.2">
      <c r="D2" s="38"/>
      <c r="E2" s="38"/>
      <c r="G2" s="40"/>
      <c r="H2" s="40"/>
      <c r="M2" s="38"/>
      <c r="N2" s="38"/>
    </row>
    <row r="3" spans="3:25" s="39" customFormat="1" x14ac:dyDescent="0.2">
      <c r="C3" s="37" t="s">
        <v>52</v>
      </c>
      <c r="D3" s="38"/>
      <c r="E3" s="38"/>
      <c r="G3" s="40"/>
      <c r="H3" s="40"/>
      <c r="L3" s="37" t="s">
        <v>53</v>
      </c>
      <c r="M3" s="38"/>
      <c r="N3" s="38"/>
      <c r="P3" s="40"/>
      <c r="Q3" s="40"/>
      <c r="T3" s="40"/>
      <c r="U3" s="37" t="s">
        <v>63</v>
      </c>
      <c r="V3" s="60"/>
      <c r="W3" s="60"/>
      <c r="X3" s="61"/>
      <c r="Y3" s="62"/>
    </row>
    <row r="4" spans="3:25" s="39" customFormat="1" ht="6" customHeight="1" x14ac:dyDescent="0.2">
      <c r="C4" s="37"/>
      <c r="D4" s="38"/>
      <c r="E4" s="38"/>
      <c r="G4" s="40"/>
      <c r="H4" s="40"/>
      <c r="L4" s="37"/>
      <c r="M4" s="38"/>
      <c r="N4" s="38"/>
      <c r="P4" s="40"/>
      <c r="Q4" s="40"/>
      <c r="T4" s="40"/>
      <c r="U4" s="63"/>
      <c r="V4" s="60"/>
      <c r="W4" s="60"/>
      <c r="X4" s="61"/>
      <c r="Y4" s="62"/>
    </row>
    <row r="5" spans="3:25" s="39" customFormat="1" x14ac:dyDescent="0.2">
      <c r="D5" s="41" t="s">
        <v>9</v>
      </c>
      <c r="E5" s="41" t="s">
        <v>8</v>
      </c>
      <c r="G5" s="41" t="s">
        <v>0</v>
      </c>
      <c r="H5" s="41" t="s">
        <v>1</v>
      </c>
      <c r="M5" s="41" t="s">
        <v>9</v>
      </c>
      <c r="N5" s="41" t="s">
        <v>8</v>
      </c>
      <c r="P5" s="41" t="s">
        <v>0</v>
      </c>
      <c r="Q5" s="41" t="s">
        <v>1</v>
      </c>
      <c r="U5" s="64" t="s">
        <v>59</v>
      </c>
      <c r="V5" s="64" t="s">
        <v>60</v>
      </c>
      <c r="W5" s="61"/>
      <c r="X5" s="61"/>
      <c r="Y5" s="65" t="str">
        <f ca="1">IF(U6&gt;=V6,"l","")</f>
        <v/>
      </c>
    </row>
    <row r="6" spans="3:25" s="39" customFormat="1" x14ac:dyDescent="0.2">
      <c r="C6" s="37" t="s">
        <v>2</v>
      </c>
      <c r="D6" s="38">
        <f>'Example Dashboard Conf Page'!E24</f>
        <v>0</v>
      </c>
      <c r="E6" s="38">
        <v>0</v>
      </c>
      <c r="G6" s="38">
        <f ca="1">50-(50*COS(RADIANS(E8)))</f>
        <v>7.9539388265624424</v>
      </c>
      <c r="H6" s="38">
        <f ca="1">50*SIN(RADIANS(E8))</f>
        <v>27.05787759229365</v>
      </c>
      <c r="L6" s="37" t="s">
        <v>2</v>
      </c>
      <c r="M6" s="38">
        <f>'Example Dashboard Conf Page'!J24</f>
        <v>0</v>
      </c>
      <c r="N6" s="38">
        <v>0</v>
      </c>
      <c r="P6" s="38">
        <f ca="1">50-(50*COS(RADIANS(N8)))</f>
        <v>67.646460396702935</v>
      </c>
      <c r="Q6" s="38">
        <f ca="1">50*SIN(RADIANS(N8))</f>
        <v>46.782501381046252</v>
      </c>
      <c r="U6" s="66">
        <f ca="1">'Example Dashboard Conf Page'!O20</f>
        <v>88.253690624032288</v>
      </c>
      <c r="V6" s="66">
        <f>'Example Dashboard Conf Page'!Q22</f>
        <v>90</v>
      </c>
      <c r="W6" s="61" t="s">
        <v>61</v>
      </c>
      <c r="X6" s="61"/>
      <c r="Y6" s="65" t="str">
        <f ca="1">IF(U6&gt;V7,IF(U6&lt;V6,"l",""),"")</f>
        <v>l</v>
      </c>
    </row>
    <row r="7" spans="3:25" s="39" customFormat="1" x14ac:dyDescent="0.2">
      <c r="C7" s="37" t="s">
        <v>3</v>
      </c>
      <c r="D7" s="38">
        <f>'Example Dashboard Conf Page'!E26</f>
        <v>10</v>
      </c>
      <c r="E7" s="38">
        <v>180</v>
      </c>
      <c r="G7" s="38">
        <f ca="1">50-(2*COS(RADIANS(E8+90)))</f>
        <v>51.082315103691748</v>
      </c>
      <c r="H7" s="38">
        <f ca="1">2*SIN(RADIANS(E8+90))</f>
        <v>1.6818424469375022</v>
      </c>
      <c r="L7" s="37" t="s">
        <v>3</v>
      </c>
      <c r="M7" s="38">
        <f>'Example Dashboard Conf Page'!J26</f>
        <v>10</v>
      </c>
      <c r="N7" s="38">
        <v>180</v>
      </c>
      <c r="P7" s="38">
        <f ca="1">50-(2*COS(RADIANS(N8+90)))</f>
        <v>51.871300055241853</v>
      </c>
      <c r="Q7" s="38">
        <f ca="1">2*SIN(RADIANS(N8+90))</f>
        <v>-0.70585841586811715</v>
      </c>
      <c r="U7" s="64"/>
      <c r="V7" s="66">
        <f>'Example Dashboard Conf Page'!Q26</f>
        <v>70</v>
      </c>
      <c r="W7" s="61" t="s">
        <v>62</v>
      </c>
      <c r="X7" s="61"/>
      <c r="Y7" s="65" t="str">
        <f ca="1">IF(U6&lt;=V7,"l","")</f>
        <v/>
      </c>
    </row>
    <row r="8" spans="3:25" s="39" customFormat="1" x14ac:dyDescent="0.2">
      <c r="C8" s="37" t="s">
        <v>4</v>
      </c>
      <c r="D8" s="38">
        <f ca="1">IF(D84=1,'Example Dashboard Conf Page'!E22,RAND()*10)</f>
        <v>1.8201374016806937</v>
      </c>
      <c r="E8" s="38">
        <f ca="1">((D8-D6)/(D7-D6))*180</f>
        <v>32.762473230252489</v>
      </c>
      <c r="G8" s="38">
        <f ca="1">50-(2*COS(RADIANS(E8-90)))</f>
        <v>48.917684896308252</v>
      </c>
      <c r="H8" s="38">
        <f ca="1">2*SIN(RADIANS(E8-90))</f>
        <v>-1.6818424469375022</v>
      </c>
      <c r="L8" s="37" t="s">
        <v>4</v>
      </c>
      <c r="M8" s="38">
        <f ca="1">IF(D84=1,'Example Dashboard Conf Page'!J22,RAND()*10)</f>
        <v>6.1481435323566425</v>
      </c>
      <c r="N8" s="38">
        <f ca="1">((M8-M6)/(M7-M6))*180</f>
        <v>110.66658358241956</v>
      </c>
      <c r="P8" s="38">
        <f ca="1">50-(2*COS(RADIANS(N8-90)))</f>
        <v>48.128699944758154</v>
      </c>
      <c r="Q8" s="38">
        <f ca="1">2*SIN(RADIANS(N8-90))</f>
        <v>0.70585841586811793</v>
      </c>
      <c r="U8" s="64"/>
      <c r="V8" s="64"/>
      <c r="W8" s="61"/>
      <c r="X8" s="61"/>
      <c r="Y8" s="65"/>
    </row>
    <row r="9" spans="3:25" s="39" customFormat="1" x14ac:dyDescent="0.2">
      <c r="C9" s="39" t="s">
        <v>19</v>
      </c>
      <c r="D9" s="38">
        <f>((D$7-D$6)/5)+D$6</f>
        <v>2</v>
      </c>
      <c r="E9" s="38"/>
      <c r="G9" s="38">
        <f ca="1">G6</f>
        <v>7.9539388265624424</v>
      </c>
      <c r="H9" s="38">
        <f ca="1">H6</f>
        <v>27.05787759229365</v>
      </c>
      <c r="L9" s="39" t="s">
        <v>19</v>
      </c>
      <c r="M9" s="38">
        <f>((M$7-M$6)/5)+M$6</f>
        <v>2</v>
      </c>
      <c r="N9" s="38"/>
      <c r="P9" s="38">
        <f ca="1">P6</f>
        <v>67.646460396702935</v>
      </c>
      <c r="Q9" s="38">
        <f ca="1">Q6</f>
        <v>46.782501381046252</v>
      </c>
      <c r="U9" s="64" t="s">
        <v>59</v>
      </c>
      <c r="V9" s="64" t="s">
        <v>60</v>
      </c>
      <c r="W9" s="61"/>
      <c r="X9" s="61"/>
      <c r="Y9" s="65" t="str">
        <f ca="1">IF(U10&gt;=V10,"l","")</f>
        <v/>
      </c>
    </row>
    <row r="10" spans="3:25" s="39" customFormat="1" x14ac:dyDescent="0.2">
      <c r="C10" s="39" t="s">
        <v>20</v>
      </c>
      <c r="D10" s="38">
        <f>((D$7-D$6)*2/5)+D$6</f>
        <v>4</v>
      </c>
      <c r="E10" s="38"/>
      <c r="G10" s="38">
        <v>50</v>
      </c>
      <c r="H10" s="38">
        <v>0</v>
      </c>
      <c r="L10" s="39" t="s">
        <v>20</v>
      </c>
      <c r="M10" s="38">
        <f>((M$7-M$6)*2/5)+M$6</f>
        <v>4</v>
      </c>
      <c r="N10" s="38"/>
      <c r="P10" s="38">
        <v>50</v>
      </c>
      <c r="Q10" s="38">
        <v>0</v>
      </c>
      <c r="U10" s="66">
        <f ca="1">'Example Dashboard Conf Page'!O22</f>
        <v>13.12806360405756</v>
      </c>
      <c r="V10" s="66">
        <f>V6</f>
        <v>90</v>
      </c>
      <c r="W10" s="61" t="s">
        <v>61</v>
      </c>
      <c r="X10" s="61"/>
      <c r="Y10" s="65" t="str">
        <f ca="1">IF(U10&gt;V11,IF(U10&lt;V10,"l",""),"")</f>
        <v/>
      </c>
    </row>
    <row r="11" spans="3:25" s="39" customFormat="1" x14ac:dyDescent="0.2">
      <c r="C11" s="39" t="s">
        <v>21</v>
      </c>
      <c r="D11" s="38">
        <f>((D$7-D$6)*3/5) + D$6</f>
        <v>6</v>
      </c>
      <c r="E11" s="38"/>
      <c r="G11" s="38"/>
      <c r="H11" s="38"/>
      <c r="L11" s="39" t="s">
        <v>21</v>
      </c>
      <c r="M11" s="38">
        <f>((M$7-M$6)*3/5) + M$6</f>
        <v>6</v>
      </c>
      <c r="N11" s="38"/>
      <c r="P11" s="38"/>
      <c r="Q11" s="38"/>
      <c r="U11" s="64"/>
      <c r="V11" s="66">
        <f>V7</f>
        <v>70</v>
      </c>
      <c r="W11" s="61" t="s">
        <v>62</v>
      </c>
      <c r="X11" s="61"/>
      <c r="Y11" s="65" t="str">
        <f ca="1">IF(U10&lt;=V11,"l","")</f>
        <v>l</v>
      </c>
    </row>
    <row r="12" spans="3:25" s="39" customFormat="1" x14ac:dyDescent="0.2">
      <c r="C12" s="39" t="s">
        <v>22</v>
      </c>
      <c r="D12" s="38">
        <f>((D$7-D$6)*4/5) + D$6</f>
        <v>8</v>
      </c>
      <c r="E12" s="38"/>
      <c r="G12" s="38"/>
      <c r="H12" s="38"/>
      <c r="L12" s="39" t="s">
        <v>22</v>
      </c>
      <c r="M12" s="38">
        <f>((M$7-M$6)*4/5) + M$6</f>
        <v>8</v>
      </c>
      <c r="N12" s="38"/>
      <c r="P12" s="38"/>
      <c r="Q12" s="38"/>
      <c r="U12" s="61"/>
      <c r="V12" s="61"/>
      <c r="W12" s="61"/>
      <c r="X12" s="61"/>
      <c r="Y12" s="65"/>
    </row>
    <row r="13" spans="3:25" s="39" customFormat="1" x14ac:dyDescent="0.2">
      <c r="C13" s="37"/>
      <c r="D13" s="38"/>
      <c r="E13" s="38"/>
      <c r="G13" s="40"/>
      <c r="H13" s="40"/>
      <c r="L13" s="37"/>
      <c r="M13" s="38"/>
      <c r="N13" s="38"/>
      <c r="P13" s="40"/>
      <c r="Q13" s="40"/>
      <c r="T13" s="40"/>
      <c r="U13" s="64" t="s">
        <v>59</v>
      </c>
      <c r="V13" s="64" t="s">
        <v>60</v>
      </c>
      <c r="W13" s="61"/>
      <c r="X13" s="61"/>
      <c r="Y13" s="65" t="str">
        <f ca="1">IF(U14&gt;=V14,"l","")</f>
        <v/>
      </c>
    </row>
    <row r="14" spans="3:25" s="39" customFormat="1" x14ac:dyDescent="0.2">
      <c r="C14" s="37"/>
      <c r="D14" s="38"/>
      <c r="E14" s="38"/>
      <c r="G14" s="40"/>
      <c r="H14" s="40"/>
      <c r="L14" s="37"/>
      <c r="M14" s="38"/>
      <c r="N14" s="38"/>
      <c r="P14" s="40"/>
      <c r="Q14" s="40"/>
      <c r="T14" s="40"/>
      <c r="U14" s="66">
        <f ca="1">'Example Dashboard Conf Page'!O24</f>
        <v>17.519292178232359</v>
      </c>
      <c r="V14" s="66">
        <f>V10</f>
        <v>90</v>
      </c>
      <c r="W14" s="61" t="s">
        <v>61</v>
      </c>
      <c r="X14" s="61"/>
      <c r="Y14" s="65" t="str">
        <f ca="1">IF(U14&gt;V15,IF(U14&lt;V14,"l",""),"")</f>
        <v/>
      </c>
    </row>
    <row r="15" spans="3:25" s="39" customFormat="1" x14ac:dyDescent="0.2">
      <c r="C15" s="37"/>
      <c r="D15" s="38"/>
      <c r="E15" s="38"/>
      <c r="G15" s="40"/>
      <c r="H15" s="40"/>
      <c r="L15" s="37"/>
      <c r="M15" s="38"/>
      <c r="N15" s="38"/>
      <c r="P15" s="40"/>
      <c r="Q15" s="40"/>
      <c r="T15" s="40"/>
      <c r="U15" s="64"/>
      <c r="V15" s="66">
        <f>V11</f>
        <v>70</v>
      </c>
      <c r="W15" s="61" t="s">
        <v>62</v>
      </c>
      <c r="X15" s="61"/>
      <c r="Y15" s="65" t="str">
        <f ca="1">IF(U14&lt;=V15,"l","")</f>
        <v>l</v>
      </c>
    </row>
    <row r="16" spans="3:25" s="39" customFormat="1" x14ac:dyDescent="0.2">
      <c r="C16" s="37"/>
      <c r="D16" s="38"/>
      <c r="E16" s="38"/>
      <c r="G16" s="40"/>
      <c r="H16" s="40"/>
      <c r="L16" s="37"/>
      <c r="M16" s="38"/>
      <c r="N16" s="38"/>
      <c r="P16" s="40"/>
      <c r="Q16" s="40"/>
      <c r="T16" s="40"/>
      <c r="U16" s="61"/>
      <c r="V16" s="61"/>
      <c r="W16" s="61"/>
      <c r="X16" s="61"/>
      <c r="Y16" s="65"/>
    </row>
    <row r="17" spans="3:25" s="39" customFormat="1" x14ac:dyDescent="0.2">
      <c r="C17" s="37"/>
      <c r="D17" s="38"/>
      <c r="E17" s="38"/>
      <c r="G17" s="40"/>
      <c r="H17" s="40"/>
      <c r="L17" s="37"/>
      <c r="M17" s="38"/>
      <c r="N17" s="38"/>
      <c r="P17" s="40"/>
      <c r="Q17" s="40"/>
      <c r="T17" s="40"/>
      <c r="U17" s="64" t="s">
        <v>59</v>
      </c>
      <c r="V17" s="64" t="s">
        <v>60</v>
      </c>
      <c r="W17" s="61"/>
      <c r="X17" s="61"/>
      <c r="Y17" s="65" t="str">
        <f ca="1">IF(U18&gt;=V18,"l","")</f>
        <v/>
      </c>
    </row>
    <row r="18" spans="3:25" s="39" customFormat="1" x14ac:dyDescent="0.2">
      <c r="C18" s="37"/>
      <c r="D18" s="38"/>
      <c r="E18" s="38"/>
      <c r="G18" s="40"/>
      <c r="H18" s="40"/>
      <c r="L18" s="37"/>
      <c r="M18" s="38"/>
      <c r="N18" s="38"/>
      <c r="P18" s="40"/>
      <c r="Q18" s="40"/>
      <c r="T18" s="40"/>
      <c r="U18" s="66">
        <f ca="1">'Example Dashboard Conf Page'!O26</f>
        <v>17.459759182870847</v>
      </c>
      <c r="V18" s="66">
        <f>V14</f>
        <v>90</v>
      </c>
      <c r="W18" s="61" t="s">
        <v>61</v>
      </c>
      <c r="X18" s="61"/>
      <c r="Y18" s="65" t="str">
        <f ca="1">IF(U18&gt;V19,IF(U18&lt;V18,"l",""),"")</f>
        <v/>
      </c>
    </row>
    <row r="19" spans="3:25" s="39" customFormat="1" x14ac:dyDescent="0.2">
      <c r="C19" s="37"/>
      <c r="D19" s="38"/>
      <c r="E19" s="38"/>
      <c r="G19" s="40"/>
      <c r="H19" s="40"/>
      <c r="L19" s="37"/>
      <c r="M19" s="38"/>
      <c r="N19" s="38"/>
      <c r="P19" s="40"/>
      <c r="Q19" s="40"/>
      <c r="T19" s="40"/>
      <c r="U19" s="64"/>
      <c r="V19" s="66">
        <f>V15</f>
        <v>70</v>
      </c>
      <c r="W19" s="61" t="s">
        <v>62</v>
      </c>
      <c r="X19" s="61"/>
      <c r="Y19" s="65" t="str">
        <f ca="1">IF(U18&lt;=V19,"l","")</f>
        <v>l</v>
      </c>
    </row>
    <row r="20" spans="3:25" s="39" customFormat="1" x14ac:dyDescent="0.2">
      <c r="C20" s="37"/>
      <c r="D20" s="38"/>
      <c r="E20" s="38"/>
      <c r="G20" s="40"/>
      <c r="H20" s="40"/>
      <c r="L20" s="37"/>
      <c r="M20" s="38"/>
      <c r="N20" s="38"/>
      <c r="P20" s="40"/>
      <c r="Q20" s="40"/>
      <c r="T20" s="40"/>
    </row>
    <row r="21" spans="3:25" s="39" customFormat="1" x14ac:dyDescent="0.2">
      <c r="C21" s="37"/>
      <c r="D21" s="38"/>
      <c r="E21" s="38"/>
      <c r="G21" s="40"/>
      <c r="H21" s="40"/>
      <c r="L21" s="37"/>
      <c r="M21" s="38"/>
      <c r="N21" s="38"/>
      <c r="P21" s="40"/>
      <c r="Q21" s="40"/>
    </row>
    <row r="22" spans="3:25" s="39" customFormat="1" x14ac:dyDescent="0.2">
      <c r="C22" s="37"/>
      <c r="D22" s="38"/>
      <c r="E22" s="38"/>
      <c r="G22" s="40"/>
      <c r="H22" s="40"/>
      <c r="L22" s="37"/>
      <c r="M22" s="38"/>
      <c r="N22" s="38"/>
      <c r="P22" s="40"/>
      <c r="Q22" s="40"/>
    </row>
    <row r="23" spans="3:25" s="39" customFormat="1" x14ac:dyDescent="0.2">
      <c r="C23" s="37" t="s">
        <v>54</v>
      </c>
      <c r="D23" s="38"/>
      <c r="E23" s="38"/>
      <c r="G23" s="40"/>
      <c r="H23" s="40"/>
      <c r="L23" s="37" t="s">
        <v>55</v>
      </c>
      <c r="M23" s="38"/>
      <c r="N23" s="38"/>
      <c r="P23" s="40"/>
      <c r="Q23" s="40"/>
      <c r="T23" s="40"/>
      <c r="U23" s="37" t="s">
        <v>64</v>
      </c>
      <c r="V23" s="60"/>
      <c r="W23" s="60"/>
      <c r="X23" s="61"/>
      <c r="Y23" s="62"/>
    </row>
    <row r="24" spans="3:25" s="39" customFormat="1" ht="6" customHeight="1" x14ac:dyDescent="0.2">
      <c r="C24" s="37"/>
      <c r="D24" s="38"/>
      <c r="E24" s="38"/>
      <c r="G24" s="40"/>
      <c r="H24" s="40"/>
      <c r="L24" s="37"/>
      <c r="M24" s="38"/>
      <c r="N24" s="38"/>
      <c r="P24" s="40"/>
      <c r="Q24" s="40"/>
      <c r="T24" s="40"/>
      <c r="U24" s="63"/>
      <c r="V24" s="60"/>
      <c r="W24" s="60"/>
      <c r="X24" s="61"/>
      <c r="Y24" s="62"/>
    </row>
    <row r="25" spans="3:25" s="39" customFormat="1" x14ac:dyDescent="0.2">
      <c r="D25" s="41" t="s">
        <v>9</v>
      </c>
      <c r="E25" s="41" t="s">
        <v>8</v>
      </c>
      <c r="G25" s="41" t="s">
        <v>0</v>
      </c>
      <c r="H25" s="41" t="s">
        <v>1</v>
      </c>
      <c r="M25" s="41" t="s">
        <v>9</v>
      </c>
      <c r="N25" s="41" t="s">
        <v>8</v>
      </c>
      <c r="P25" s="41" t="s">
        <v>0</v>
      </c>
      <c r="Q25" s="41" t="s">
        <v>1</v>
      </c>
      <c r="U25" s="64" t="s">
        <v>59</v>
      </c>
      <c r="V25" s="64" t="s">
        <v>60</v>
      </c>
      <c r="W25" s="61"/>
      <c r="X25" s="61"/>
      <c r="Y25" s="65" t="str">
        <f ca="1">IF(U26&gt;=V26,"l","")</f>
        <v>l</v>
      </c>
    </row>
    <row r="26" spans="3:25" s="39" customFormat="1" x14ac:dyDescent="0.2">
      <c r="C26" s="37" t="s">
        <v>2</v>
      </c>
      <c r="D26" s="38">
        <f>'Example Dashboard Conf Page'!E36</f>
        <v>0</v>
      </c>
      <c r="E26" s="38">
        <v>0</v>
      </c>
      <c r="G26" s="38">
        <f ca="1">50-(50*COS(RADIANS(E28)))</f>
        <v>93.257189263587463</v>
      </c>
      <c r="H26" s="38">
        <f ca="1">50*SIN(RADIANS(E28))</f>
        <v>25.076195425426363</v>
      </c>
      <c r="L26" s="37" t="s">
        <v>2</v>
      </c>
      <c r="M26" s="38">
        <f>'Example Dashboard Conf Page'!J36</f>
        <v>0</v>
      </c>
      <c r="N26" s="38">
        <v>0</v>
      </c>
      <c r="P26" s="38">
        <f ca="1">50-(50*COS(RADIANS(N28)))</f>
        <v>92.022606678347671</v>
      </c>
      <c r="Q26" s="38">
        <f ca="1">50*SIN(RADIANS(N28))</f>
        <v>27.094289582066743</v>
      </c>
      <c r="U26" s="66">
        <f ca="1">'Example Dashboard Conf Page'!O32</f>
        <v>96.083694683372087</v>
      </c>
      <c r="V26" s="66">
        <f>'Example Dashboard Conf Page'!Q34</f>
        <v>90</v>
      </c>
      <c r="W26" s="61" t="s">
        <v>61</v>
      </c>
      <c r="X26" s="61"/>
      <c r="Y26" s="65" t="str">
        <f ca="1">IF(U26&gt;V27,IF(U26&lt;V26,"l",""),"")</f>
        <v/>
      </c>
    </row>
    <row r="27" spans="3:25" s="39" customFormat="1" x14ac:dyDescent="0.2">
      <c r="C27" s="37" t="s">
        <v>3</v>
      </c>
      <c r="D27" s="38">
        <f>'Example Dashboard Conf Page'!E38</f>
        <v>10</v>
      </c>
      <c r="E27" s="38">
        <v>180</v>
      </c>
      <c r="G27" s="38">
        <f ca="1">50-(2*COS(RADIANS(E28+90)))</f>
        <v>51.003047817017055</v>
      </c>
      <c r="H27" s="38">
        <f ca="1">2*SIN(RADIANS(E28+90))</f>
        <v>-1.7302875705434979</v>
      </c>
      <c r="L27" s="37" t="s">
        <v>3</v>
      </c>
      <c r="M27" s="38">
        <f>'Example Dashboard Conf Page'!J38</f>
        <v>10</v>
      </c>
      <c r="N27" s="38">
        <v>180</v>
      </c>
      <c r="P27" s="38">
        <f ca="1">50-(2*COS(RADIANS(N28+90)))</f>
        <v>51.083771583282669</v>
      </c>
      <c r="Q27" s="38">
        <f ca="1">2*SIN(RADIANS(N28+90))</f>
        <v>-1.6809042671339069</v>
      </c>
      <c r="U27" s="64"/>
      <c r="V27" s="66">
        <f>'Example Dashboard Conf Page'!Q38</f>
        <v>70</v>
      </c>
      <c r="W27" s="61" t="s">
        <v>62</v>
      </c>
      <c r="X27" s="61"/>
      <c r="Y27" s="65" t="str">
        <f ca="1">IF(U26&lt;=V27,"l","")</f>
        <v/>
      </c>
    </row>
    <row r="28" spans="3:25" s="39" customFormat="1" x14ac:dyDescent="0.2">
      <c r="C28" s="37" t="s">
        <v>4</v>
      </c>
      <c r="D28" s="38">
        <f ca="1">IF(D84=1,'Example Dashboard Conf Page'!E34,RAND()*10)</f>
        <v>8.3277293170225359</v>
      </c>
      <c r="E28" s="38">
        <f ca="1">((D28-D26)/(D27-D26))*180</f>
        <v>149.89912770640566</v>
      </c>
      <c r="G28" s="38">
        <f ca="1">50-(2*COS(RADIANS(E28-90)))</f>
        <v>48.996952182982945</v>
      </c>
      <c r="H28" s="38">
        <f ca="1">2*SIN(RADIANS(E28-90))</f>
        <v>1.7302875705434984</v>
      </c>
      <c r="L28" s="37" t="s">
        <v>4</v>
      </c>
      <c r="M28" s="38">
        <f ca="1">IF(D84=1,'Example Dashboard Conf Page'!J34,RAND()*10)</f>
        <v>8.1771052581849126</v>
      </c>
      <c r="N28" s="38">
        <f ca="1">((M28-M26)/(M27-M26))*180</f>
        <v>147.18789464732842</v>
      </c>
      <c r="P28" s="38">
        <f ca="1">50-(2*COS(RADIANS(N28-90)))</f>
        <v>48.916228416717331</v>
      </c>
      <c r="Q28" s="38">
        <f ca="1">2*SIN(RADIANS(N28-90))</f>
        <v>1.6809042671339065</v>
      </c>
      <c r="U28" s="64"/>
      <c r="V28" s="64"/>
      <c r="W28" s="61"/>
      <c r="X28" s="61"/>
      <c r="Y28" s="65"/>
    </row>
    <row r="29" spans="3:25" s="39" customFormat="1" x14ac:dyDescent="0.2">
      <c r="C29" s="39" t="s">
        <v>19</v>
      </c>
      <c r="D29" s="38">
        <f>((D$27-D$26)/5)+D$26</f>
        <v>2</v>
      </c>
      <c r="E29" s="38"/>
      <c r="G29" s="38">
        <f ca="1">G26</f>
        <v>93.257189263587463</v>
      </c>
      <c r="H29" s="38">
        <f ca="1">H26</f>
        <v>25.076195425426363</v>
      </c>
      <c r="L29" s="39" t="s">
        <v>19</v>
      </c>
      <c r="M29" s="38">
        <f>((M$27-M$26)/5)+M$26</f>
        <v>2</v>
      </c>
      <c r="N29" s="38"/>
      <c r="P29" s="38">
        <f ca="1">P26</f>
        <v>92.022606678347671</v>
      </c>
      <c r="Q29" s="38">
        <f ca="1">Q26</f>
        <v>27.094289582066743</v>
      </c>
      <c r="U29" s="64" t="s">
        <v>59</v>
      </c>
      <c r="V29" s="64" t="s">
        <v>60</v>
      </c>
      <c r="W29" s="61"/>
      <c r="X29" s="61"/>
      <c r="Y29" s="65" t="str">
        <f ca="1">IF(U30&gt;=V30,"l","")</f>
        <v/>
      </c>
    </row>
    <row r="30" spans="3:25" s="39" customFormat="1" x14ac:dyDescent="0.2">
      <c r="C30" s="39" t="s">
        <v>20</v>
      </c>
      <c r="D30" s="38">
        <f>((D$27-D$26)*2/5)+D$26</f>
        <v>4</v>
      </c>
      <c r="E30" s="38"/>
      <c r="G30" s="38">
        <v>50</v>
      </c>
      <c r="H30" s="38">
        <v>0</v>
      </c>
      <c r="L30" s="39" t="s">
        <v>20</v>
      </c>
      <c r="M30" s="38">
        <f>((M$27-M$26)*2/5)+M$26</f>
        <v>4</v>
      </c>
      <c r="N30" s="38"/>
      <c r="P30" s="38">
        <v>50</v>
      </c>
      <c r="Q30" s="38">
        <v>0</v>
      </c>
      <c r="U30" s="66">
        <f ca="1">'Example Dashboard Conf Page'!O34</f>
        <v>19.574589371488194</v>
      </c>
      <c r="V30" s="66">
        <f>V26</f>
        <v>90</v>
      </c>
      <c r="W30" s="61" t="s">
        <v>61</v>
      </c>
      <c r="X30" s="61"/>
      <c r="Y30" s="65" t="str">
        <f ca="1">IF(U30&gt;V31,IF(U30&lt;V30,"l",""),"")</f>
        <v/>
      </c>
    </row>
    <row r="31" spans="3:25" s="39" customFormat="1" x14ac:dyDescent="0.2">
      <c r="C31" s="39" t="s">
        <v>21</v>
      </c>
      <c r="D31" s="38">
        <f>((D$27-D$26)*3/5) + D$26</f>
        <v>6</v>
      </c>
      <c r="E31" s="38"/>
      <c r="G31" s="38"/>
      <c r="H31" s="38"/>
      <c r="L31" s="39" t="s">
        <v>21</v>
      </c>
      <c r="M31" s="38">
        <f>((M$27-M$26)*3/5) + M$26</f>
        <v>6</v>
      </c>
      <c r="N31" s="38"/>
      <c r="P31" s="38"/>
      <c r="Q31" s="38"/>
      <c r="U31" s="64"/>
      <c r="V31" s="66">
        <f>V27</f>
        <v>70</v>
      </c>
      <c r="W31" s="61" t="s">
        <v>62</v>
      </c>
      <c r="X31" s="61"/>
      <c r="Y31" s="65" t="str">
        <f ca="1">IF(U30&lt;=V31,"l","")</f>
        <v>l</v>
      </c>
    </row>
    <row r="32" spans="3:25" s="39" customFormat="1" x14ac:dyDescent="0.2">
      <c r="C32" s="39" t="s">
        <v>22</v>
      </c>
      <c r="D32" s="38">
        <f>((D$27-D$26)*4/5) + D$26</f>
        <v>8</v>
      </c>
      <c r="E32" s="38"/>
      <c r="G32" s="38"/>
      <c r="H32" s="38"/>
      <c r="L32" s="39" t="s">
        <v>22</v>
      </c>
      <c r="M32" s="38">
        <f>((M$27-M$26)*4/5) + M$26</f>
        <v>8</v>
      </c>
      <c r="N32" s="38"/>
      <c r="P32" s="38"/>
      <c r="Q32" s="38"/>
      <c r="U32" s="61"/>
      <c r="V32" s="61"/>
      <c r="W32" s="61"/>
      <c r="X32" s="61"/>
      <c r="Y32" s="65"/>
    </row>
    <row r="33" spans="3:27" s="39" customFormat="1" x14ac:dyDescent="0.2">
      <c r="D33" s="38"/>
      <c r="E33" s="38"/>
      <c r="G33" s="38"/>
      <c r="H33" s="38"/>
      <c r="M33" s="38"/>
      <c r="N33" s="38"/>
      <c r="P33" s="38"/>
      <c r="Q33" s="38"/>
      <c r="T33" s="40"/>
      <c r="U33" s="64" t="s">
        <v>59</v>
      </c>
      <c r="V33" s="64" t="s">
        <v>60</v>
      </c>
      <c r="W33" s="61"/>
      <c r="X33" s="61"/>
      <c r="Y33" s="65" t="str">
        <f ca="1">IF(U34&gt;=V34,"l","")</f>
        <v/>
      </c>
    </row>
    <row r="34" spans="3:27" s="39" customFormat="1" x14ac:dyDescent="0.2">
      <c r="C34" s="37"/>
      <c r="D34" s="38"/>
      <c r="E34" s="38"/>
      <c r="G34" s="40"/>
      <c r="H34" s="40"/>
      <c r="L34" s="37"/>
      <c r="M34" s="38"/>
      <c r="N34" s="38"/>
      <c r="P34" s="40"/>
      <c r="Q34" s="40"/>
      <c r="T34" s="40"/>
      <c r="U34" s="66">
        <f ca="1">'Example Dashboard Conf Page'!O36</f>
        <v>85.896247915161894</v>
      </c>
      <c r="V34" s="66">
        <f>V30</f>
        <v>90</v>
      </c>
      <c r="W34" s="61" t="s">
        <v>61</v>
      </c>
      <c r="X34" s="61"/>
      <c r="Y34" s="65" t="str">
        <f ca="1">IF(U34&gt;V35,IF(U34&lt;V34,"l",""),"")</f>
        <v>l</v>
      </c>
    </row>
    <row r="35" spans="3:27" s="39" customFormat="1" x14ac:dyDescent="0.2">
      <c r="C35" s="37"/>
      <c r="D35" s="38"/>
      <c r="E35" s="38"/>
      <c r="G35" s="40"/>
      <c r="H35" s="40"/>
      <c r="L35" s="37"/>
      <c r="M35" s="38"/>
      <c r="N35" s="38"/>
      <c r="P35" s="40"/>
      <c r="Q35" s="40"/>
      <c r="T35" s="40"/>
      <c r="U35" s="64"/>
      <c r="V35" s="66">
        <f>V31</f>
        <v>70</v>
      </c>
      <c r="W35" s="61" t="s">
        <v>62</v>
      </c>
      <c r="X35" s="61"/>
      <c r="Y35" s="65" t="str">
        <f ca="1">IF(U34&lt;=V35,"l","")</f>
        <v/>
      </c>
    </row>
    <row r="36" spans="3:27" s="39" customFormat="1" x14ac:dyDescent="0.2">
      <c r="C36" s="37"/>
      <c r="D36" s="38"/>
      <c r="E36" s="38"/>
      <c r="G36" s="40"/>
      <c r="H36" s="40"/>
      <c r="L36" s="37"/>
      <c r="M36" s="38"/>
      <c r="N36" s="38"/>
      <c r="P36" s="40"/>
      <c r="Q36" s="40"/>
      <c r="T36" s="40"/>
      <c r="U36" s="61"/>
      <c r="V36" s="61"/>
      <c r="W36" s="61"/>
      <c r="X36" s="61"/>
      <c r="Y36" s="65"/>
    </row>
    <row r="37" spans="3:27" s="39" customFormat="1" x14ac:dyDescent="0.2">
      <c r="C37" s="37"/>
      <c r="D37" s="38"/>
      <c r="E37" s="38"/>
      <c r="G37" s="40"/>
      <c r="H37" s="40"/>
      <c r="L37" s="37"/>
      <c r="M37" s="38"/>
      <c r="N37" s="38"/>
      <c r="P37" s="40"/>
      <c r="Q37" s="40"/>
      <c r="T37" s="40"/>
      <c r="U37" s="64" t="s">
        <v>59</v>
      </c>
      <c r="V37" s="64" t="s">
        <v>60</v>
      </c>
      <c r="W37" s="61"/>
      <c r="X37" s="61"/>
      <c r="Y37" s="65" t="str">
        <f ca="1">IF(U38&gt;=V38,"l","")</f>
        <v/>
      </c>
    </row>
    <row r="38" spans="3:27" s="39" customFormat="1" x14ac:dyDescent="0.2">
      <c r="C38" s="37"/>
      <c r="D38" s="38"/>
      <c r="E38" s="38"/>
      <c r="G38" s="40"/>
      <c r="H38" s="40"/>
      <c r="L38" s="37"/>
      <c r="M38" s="38"/>
      <c r="N38" s="38"/>
      <c r="P38" s="40"/>
      <c r="Q38" s="40"/>
      <c r="T38" s="40"/>
      <c r="U38" s="66">
        <f ca="1">'Example Dashboard Conf Page'!O38</f>
        <v>89.654389454384784</v>
      </c>
      <c r="V38" s="66">
        <f>V34</f>
        <v>90</v>
      </c>
      <c r="W38" s="61" t="s">
        <v>61</v>
      </c>
      <c r="X38" s="61"/>
      <c r="Y38" s="65" t="str">
        <f ca="1">IF(U38&gt;V39,IF(U38&lt;V38,"l",""),"")</f>
        <v>l</v>
      </c>
    </row>
    <row r="39" spans="3:27" s="39" customFormat="1" x14ac:dyDescent="0.2">
      <c r="C39" s="37"/>
      <c r="D39" s="38"/>
      <c r="E39" s="38"/>
      <c r="G39" s="40"/>
      <c r="H39" s="40"/>
      <c r="L39" s="37"/>
      <c r="M39" s="38"/>
      <c r="N39" s="38"/>
      <c r="P39" s="40"/>
      <c r="Q39" s="40"/>
      <c r="T39" s="40"/>
      <c r="U39" s="64"/>
      <c r="V39" s="66">
        <f>V35</f>
        <v>70</v>
      </c>
      <c r="W39" s="61" t="s">
        <v>62</v>
      </c>
      <c r="X39" s="61"/>
      <c r="Y39" s="65" t="str">
        <f ca="1">IF(U38&lt;=V39,"l","")</f>
        <v/>
      </c>
    </row>
    <row r="40" spans="3:27" s="39" customFormat="1" x14ac:dyDescent="0.2">
      <c r="C40" s="37"/>
      <c r="D40" s="38"/>
      <c r="E40" s="38"/>
      <c r="G40" s="40"/>
      <c r="H40" s="40"/>
      <c r="L40" s="37"/>
      <c r="M40" s="38"/>
      <c r="N40" s="38"/>
      <c r="P40" s="40"/>
      <c r="Q40" s="40"/>
      <c r="T40" s="40"/>
    </row>
    <row r="41" spans="3:27" s="39" customFormat="1" x14ac:dyDescent="0.2">
      <c r="D41" s="38"/>
      <c r="E41" s="38"/>
      <c r="G41" s="38"/>
      <c r="H41" s="38"/>
      <c r="M41" s="38"/>
      <c r="N41" s="38"/>
      <c r="P41" s="38"/>
      <c r="Q41" s="38"/>
      <c r="V41" s="38"/>
      <c r="W41" s="38"/>
      <c r="Y41" s="38"/>
      <c r="Z41" s="38"/>
    </row>
    <row r="42" spans="3:27" s="39" customFormat="1" x14ac:dyDescent="0.2">
      <c r="D42" s="38"/>
      <c r="E42" s="38"/>
      <c r="G42" s="38"/>
      <c r="H42" s="38"/>
      <c r="M42" s="38"/>
      <c r="N42" s="38"/>
      <c r="P42" s="38"/>
      <c r="Q42" s="38"/>
      <c r="V42" s="38"/>
      <c r="W42" s="38"/>
      <c r="Y42" s="38"/>
      <c r="Z42" s="38"/>
    </row>
    <row r="43" spans="3:27" s="39" customFormat="1" x14ac:dyDescent="0.2">
      <c r="C43" s="37" t="s">
        <v>56</v>
      </c>
      <c r="D43" s="38"/>
      <c r="E43" s="38"/>
      <c r="G43" s="40"/>
      <c r="H43" s="40"/>
      <c r="L43" s="37" t="s">
        <v>57</v>
      </c>
      <c r="M43" s="38"/>
      <c r="N43" s="38"/>
      <c r="P43" s="40"/>
      <c r="Q43" s="40"/>
      <c r="U43" s="37" t="s">
        <v>58</v>
      </c>
      <c r="V43" s="38"/>
      <c r="W43" s="38"/>
      <c r="Y43" s="40"/>
      <c r="Z43" s="40"/>
    </row>
    <row r="44" spans="3:27" s="39" customFormat="1" ht="6" customHeight="1" x14ac:dyDescent="0.2">
      <c r="C44" s="37"/>
      <c r="D44" s="38"/>
      <c r="E44" s="38"/>
      <c r="G44" s="40"/>
      <c r="H44" s="40"/>
      <c r="L44" s="37"/>
      <c r="M44" s="38"/>
      <c r="N44" s="38"/>
      <c r="P44" s="40"/>
      <c r="Q44" s="40"/>
      <c r="U44" s="37"/>
      <c r="V44" s="38"/>
      <c r="W44" s="38"/>
      <c r="Y44" s="40"/>
      <c r="Z44" s="40"/>
    </row>
    <row r="45" spans="3:27" s="39" customFormat="1" x14ac:dyDescent="0.2">
      <c r="D45" s="41" t="s">
        <v>9</v>
      </c>
      <c r="E45" s="41" t="s">
        <v>8</v>
      </c>
      <c r="G45" s="41" t="s">
        <v>0</v>
      </c>
      <c r="H45" s="41" t="s">
        <v>1</v>
      </c>
      <c r="M45" s="41" t="s">
        <v>9</v>
      </c>
      <c r="N45" s="41" t="s">
        <v>8</v>
      </c>
      <c r="P45" s="41" t="s">
        <v>0</v>
      </c>
      <c r="Q45" s="41" t="s">
        <v>1</v>
      </c>
      <c r="V45" s="41" t="s">
        <v>9</v>
      </c>
      <c r="W45" s="41" t="s">
        <v>8</v>
      </c>
      <c r="Y45" s="41" t="s">
        <v>0</v>
      </c>
      <c r="AA45" s="41" t="s">
        <v>1</v>
      </c>
    </row>
    <row r="46" spans="3:27" s="39" customFormat="1" x14ac:dyDescent="0.2">
      <c r="C46" s="37" t="s">
        <v>2</v>
      </c>
      <c r="D46" s="38">
        <f>'Example Dashboard Conf Page'!E48</f>
        <v>0</v>
      </c>
      <c r="E46" s="38">
        <v>0</v>
      </c>
      <c r="G46" s="38">
        <f ca="1">50-(50*COS(RADIANS(E48)))</f>
        <v>83.53126322240999</v>
      </c>
      <c r="H46" s="38">
        <f ca="1">50*SIN(RADIANS(E48))</f>
        <v>37.089815134473987</v>
      </c>
      <c r="L46" s="37" t="s">
        <v>2</v>
      </c>
      <c r="M46" s="38">
        <f>'Example Dashboard Conf Page'!J48</f>
        <v>0</v>
      </c>
      <c r="N46" s="38">
        <v>0</v>
      </c>
      <c r="P46" s="38">
        <f ca="1">50-(50*COS(RADIANS(N48)))</f>
        <v>87.276474540615666</v>
      </c>
      <c r="Q46" s="38">
        <f ca="1">50*SIN(RADIANS(N48))</f>
        <v>33.323631942254309</v>
      </c>
      <c r="U46" s="37" t="s">
        <v>2</v>
      </c>
      <c r="V46" s="38">
        <f>'Example Dashboard Conf Page'!O48</f>
        <v>0</v>
      </c>
      <c r="W46" s="38">
        <v>0</v>
      </c>
      <c r="Y46" s="38">
        <f ca="1">50-(50*COS(RADIANS(W48)))</f>
        <v>20.775778997271075</v>
      </c>
      <c r="AA46" s="38">
        <f ca="1">50*SIN(RADIANS(W48))</f>
        <v>40.570246570407456</v>
      </c>
    </row>
    <row r="47" spans="3:27" s="39" customFormat="1" x14ac:dyDescent="0.2">
      <c r="C47" s="37" t="s">
        <v>3</v>
      </c>
      <c r="D47" s="38">
        <f>'Example Dashboard Conf Page'!E50</f>
        <v>10</v>
      </c>
      <c r="E47" s="38">
        <v>180</v>
      </c>
      <c r="G47" s="38">
        <f ca="1">50-(2*COS(RADIANS(E48+90)))</f>
        <v>51.483592605378959</v>
      </c>
      <c r="H47" s="38">
        <f ca="1">2*SIN(RADIANS(E48+90))</f>
        <v>-1.3412505288963994</v>
      </c>
      <c r="L47" s="37" t="s">
        <v>3</v>
      </c>
      <c r="M47" s="38">
        <f>'Example Dashboard Conf Page'!J50</f>
        <v>10</v>
      </c>
      <c r="N47" s="38">
        <v>180</v>
      </c>
      <c r="P47" s="38">
        <f ca="1">50-(2*COS(RADIANS(N48+90)))</f>
        <v>51.332945277690172</v>
      </c>
      <c r="Q47" s="38">
        <f ca="1">2*SIN(RADIANS(N48+90))</f>
        <v>-1.4910589816246267</v>
      </c>
      <c r="U47" s="37" t="s">
        <v>3</v>
      </c>
      <c r="V47" s="38">
        <f>'Example Dashboard Conf Page'!O50</f>
        <v>10</v>
      </c>
      <c r="W47" s="38">
        <v>180</v>
      </c>
      <c r="Y47" s="38">
        <f ca="1">50-(2*COS(RADIANS(W48+90)))</f>
        <v>51.622809862816297</v>
      </c>
      <c r="AA47" s="38">
        <f ca="1">2*SIN(RADIANS(W48+90))</f>
        <v>1.1689688401091569</v>
      </c>
    </row>
    <row r="48" spans="3:27" s="39" customFormat="1" x14ac:dyDescent="0.2">
      <c r="C48" s="37" t="s">
        <v>4</v>
      </c>
      <c r="D48" s="38">
        <f ca="1">IF(D84=1,'Example Dashboard Conf Page'!E46,RAND()*10)</f>
        <v>7.339741187174905</v>
      </c>
      <c r="E48" s="38">
        <f ca="1">((D48-D46)/(D47-D46))*180</f>
        <v>132.1153413691483</v>
      </c>
      <c r="G48" s="38">
        <f ca="1">50-(2*COS(RADIANS(E48-90)))</f>
        <v>48.516407394621041</v>
      </c>
      <c r="H48" s="38">
        <f ca="1">2*SIN(RADIANS(E48-90))</f>
        <v>1.3412505288963994</v>
      </c>
      <c r="L48" s="37" t="s">
        <v>4</v>
      </c>
      <c r="M48" s="38">
        <f ca="1">IF(D84=1,'Example Dashboard Conf Page'!J46,RAND()*10)</f>
        <v>7.6780332419947133</v>
      </c>
      <c r="N48" s="38">
        <f ca="1">((M48-M46)/(M47-M46))*180</f>
        <v>138.20459835590484</v>
      </c>
      <c r="P48" s="38">
        <f ca="1">50-(2*COS(RADIANS(N48-90)))</f>
        <v>48.667054722309828</v>
      </c>
      <c r="Q48" s="38">
        <f ca="1">2*SIN(RADIANS(N48-90))</f>
        <v>1.4910589816246265</v>
      </c>
      <c r="U48" s="37" t="s">
        <v>4</v>
      </c>
      <c r="V48" s="38">
        <f ca="1">IF(D84=1,'Example Dashboard Conf Page'!O46,RAND()*10)</f>
        <v>3.0129680555907434</v>
      </c>
      <c r="W48" s="38">
        <f ca="1">((V48-V46)/(V47-V46))*180</f>
        <v>54.233425000633382</v>
      </c>
      <c r="Y48" s="38">
        <f ca="1">50-(2*COS(RADIANS(W48-90)))</f>
        <v>48.377190137183703</v>
      </c>
      <c r="AA48" s="38">
        <f ca="1">2*SIN(RADIANS(W48-90))</f>
        <v>-1.1689688401091567</v>
      </c>
    </row>
    <row r="49" spans="3:27" s="39" customFormat="1" x14ac:dyDescent="0.2">
      <c r="C49" s="39" t="s">
        <v>19</v>
      </c>
      <c r="D49" s="38">
        <f>((D$47-D$46)/5)+D$46</f>
        <v>2</v>
      </c>
      <c r="E49" s="38"/>
      <c r="G49" s="38">
        <f ca="1">G46</f>
        <v>83.53126322240999</v>
      </c>
      <c r="H49" s="38">
        <f ca="1">H46</f>
        <v>37.089815134473987</v>
      </c>
      <c r="L49" s="39" t="s">
        <v>19</v>
      </c>
      <c r="M49" s="38">
        <f>((M$47-M$46)/5)+M$46</f>
        <v>2</v>
      </c>
      <c r="N49" s="38"/>
      <c r="P49" s="38">
        <f ca="1">P46</f>
        <v>87.276474540615666</v>
      </c>
      <c r="Q49" s="38">
        <f ca="1">Q46</f>
        <v>33.323631942254309</v>
      </c>
      <c r="U49" s="39" t="s">
        <v>19</v>
      </c>
      <c r="V49" s="38">
        <f>((V$47-V$46)/5)+V$46</f>
        <v>2</v>
      </c>
      <c r="W49" s="38"/>
      <c r="Y49" s="38">
        <f ca="1">Y46</f>
        <v>20.775778997271075</v>
      </c>
      <c r="AA49" s="38">
        <f ca="1">AA46</f>
        <v>40.570246570407456</v>
      </c>
    </row>
    <row r="50" spans="3:27" s="39" customFormat="1" x14ac:dyDescent="0.2">
      <c r="C50" s="39" t="s">
        <v>20</v>
      </c>
      <c r="D50" s="38">
        <f>((D$47-D$46)*2/5)+D$46</f>
        <v>4</v>
      </c>
      <c r="E50" s="38"/>
      <c r="G50" s="38">
        <v>50</v>
      </c>
      <c r="H50" s="38">
        <v>0</v>
      </c>
      <c r="L50" s="39" t="s">
        <v>20</v>
      </c>
      <c r="M50" s="38">
        <f>((M$47-M$46)*2/5)+M$46</f>
        <v>4</v>
      </c>
      <c r="N50" s="38"/>
      <c r="P50" s="38">
        <v>50</v>
      </c>
      <c r="Q50" s="38">
        <v>0</v>
      </c>
      <c r="U50" s="39" t="s">
        <v>20</v>
      </c>
      <c r="V50" s="38">
        <f>((V$47-V$46)*2/5)+V$46</f>
        <v>4</v>
      </c>
      <c r="W50" s="38"/>
      <c r="Y50" s="38">
        <v>50</v>
      </c>
      <c r="AA50" s="38">
        <v>0</v>
      </c>
    </row>
    <row r="51" spans="3:27" s="39" customFormat="1" x14ac:dyDescent="0.2">
      <c r="C51" s="39" t="s">
        <v>21</v>
      </c>
      <c r="D51" s="38">
        <f>((D$47-D$46)*3/5) + D$46</f>
        <v>6</v>
      </c>
      <c r="E51" s="38"/>
      <c r="G51" s="38"/>
      <c r="H51" s="38"/>
      <c r="L51" s="39" t="s">
        <v>21</v>
      </c>
      <c r="M51" s="38">
        <f>((M$47-M$46)*3/5) + M$46</f>
        <v>6</v>
      </c>
      <c r="N51" s="38"/>
      <c r="P51" s="38"/>
      <c r="Q51" s="38"/>
      <c r="U51" s="39" t="s">
        <v>21</v>
      </c>
      <c r="V51" s="38">
        <f>((V$47-V$46)*3/5) + V$46</f>
        <v>6</v>
      </c>
      <c r="W51" s="38"/>
      <c r="Y51" s="38"/>
      <c r="Z51" s="38"/>
    </row>
    <row r="52" spans="3:27" s="39" customFormat="1" x14ac:dyDescent="0.2">
      <c r="C52" s="39" t="s">
        <v>22</v>
      </c>
      <c r="D52" s="38">
        <f>((D$47-D$46)*4/5) + D$46</f>
        <v>8</v>
      </c>
      <c r="E52" s="38"/>
      <c r="G52" s="38"/>
      <c r="H52" s="38"/>
      <c r="L52" s="39" t="s">
        <v>22</v>
      </c>
      <c r="M52" s="38">
        <f>((M$47-M$46)*4/5) + M$46</f>
        <v>8</v>
      </c>
      <c r="N52" s="38"/>
      <c r="P52" s="38"/>
      <c r="Q52" s="38"/>
      <c r="U52" s="39" t="s">
        <v>22</v>
      </c>
      <c r="V52" s="38">
        <f>((V$47-V$46)*4/5) + V$46</f>
        <v>8</v>
      </c>
      <c r="W52" s="38"/>
      <c r="Y52" s="38"/>
      <c r="Z52" s="38"/>
    </row>
    <row r="53" spans="3:27" s="39" customFormat="1" x14ac:dyDescent="0.2">
      <c r="C53" s="37"/>
      <c r="D53" s="38"/>
      <c r="E53" s="38"/>
      <c r="G53" s="40"/>
      <c r="H53" s="40"/>
      <c r="L53" s="37"/>
      <c r="M53" s="38"/>
      <c r="N53" s="38"/>
      <c r="P53" s="40"/>
      <c r="Q53" s="40"/>
      <c r="U53" s="37"/>
      <c r="V53" s="38"/>
      <c r="W53" s="38"/>
      <c r="Y53" s="40"/>
      <c r="Z53" s="40"/>
    </row>
    <row r="54" spans="3:27" s="39" customFormat="1" x14ac:dyDescent="0.2">
      <c r="C54" s="37"/>
      <c r="D54" s="38"/>
      <c r="E54" s="38"/>
      <c r="G54" s="40"/>
      <c r="H54" s="40"/>
      <c r="L54" s="37"/>
      <c r="M54" s="38"/>
      <c r="N54" s="38"/>
      <c r="P54" s="40"/>
      <c r="Q54" s="40"/>
      <c r="U54" s="37"/>
      <c r="V54" s="38"/>
      <c r="W54" s="38"/>
      <c r="Y54" s="40"/>
      <c r="Z54" s="40"/>
    </row>
    <row r="55" spans="3:27" s="39" customFormat="1" x14ac:dyDescent="0.2">
      <c r="C55" s="37"/>
      <c r="D55" s="38"/>
      <c r="E55" s="38"/>
      <c r="G55" s="40"/>
      <c r="H55" s="40"/>
      <c r="L55" s="37"/>
      <c r="M55" s="38"/>
      <c r="N55" s="38"/>
      <c r="P55" s="40"/>
      <c r="Q55" s="40"/>
      <c r="T55" s="40"/>
    </row>
    <row r="56" spans="3:27" s="39" customFormat="1" x14ac:dyDescent="0.2">
      <c r="C56" s="37"/>
      <c r="D56" s="38"/>
      <c r="E56" s="38"/>
      <c r="G56" s="40"/>
      <c r="H56" s="40"/>
      <c r="L56" s="37"/>
      <c r="M56" s="38"/>
      <c r="N56" s="38"/>
      <c r="P56" s="40"/>
      <c r="Q56" s="40"/>
      <c r="T56" s="40"/>
    </row>
    <row r="57" spans="3:27" s="39" customFormat="1" x14ac:dyDescent="0.2">
      <c r="C57" s="37"/>
      <c r="D57" s="38"/>
      <c r="E57" s="38"/>
      <c r="G57" s="40"/>
      <c r="H57" s="40"/>
      <c r="L57" s="37"/>
      <c r="M57" s="38"/>
      <c r="N57" s="38"/>
      <c r="P57" s="40"/>
      <c r="Q57" s="40"/>
      <c r="T57" s="40"/>
    </row>
    <row r="58" spans="3:27" s="39" customFormat="1" x14ac:dyDescent="0.2">
      <c r="C58" s="37"/>
      <c r="D58" s="38"/>
      <c r="E58" s="38"/>
      <c r="G58" s="40"/>
      <c r="H58" s="40"/>
      <c r="L58" s="37"/>
      <c r="M58" s="38"/>
      <c r="N58" s="38"/>
      <c r="P58" s="40"/>
      <c r="Q58" s="40"/>
      <c r="T58" s="40"/>
    </row>
    <row r="59" spans="3:27" s="39" customFormat="1" x14ac:dyDescent="0.2">
      <c r="C59" s="37"/>
      <c r="D59" s="38"/>
      <c r="E59" s="38"/>
      <c r="G59" s="40"/>
      <c r="H59" s="40"/>
      <c r="L59" s="37"/>
      <c r="M59" s="38"/>
      <c r="N59" s="38"/>
      <c r="P59" s="40"/>
      <c r="Q59" s="40"/>
      <c r="T59" s="40"/>
    </row>
    <row r="60" spans="3:27" s="39" customFormat="1" x14ac:dyDescent="0.2">
      <c r="C60" s="37"/>
      <c r="D60" s="38"/>
      <c r="E60" s="38"/>
      <c r="G60" s="40"/>
      <c r="H60" s="40"/>
      <c r="L60" s="37"/>
      <c r="M60" s="38"/>
      <c r="N60" s="38"/>
      <c r="P60" s="40"/>
      <c r="Q60" s="40"/>
      <c r="T60" s="40"/>
    </row>
    <row r="61" spans="3:27" s="39" customFormat="1" x14ac:dyDescent="0.2">
      <c r="C61" s="37"/>
      <c r="D61" s="38"/>
      <c r="E61" s="38"/>
      <c r="G61" s="40"/>
      <c r="H61" s="40"/>
      <c r="L61" s="37"/>
      <c r="M61" s="38"/>
      <c r="N61" s="38"/>
      <c r="P61" s="40"/>
      <c r="Q61" s="40"/>
      <c r="T61" s="40"/>
    </row>
    <row r="62" spans="3:27" s="39" customFormat="1" x14ac:dyDescent="0.2">
      <c r="C62" s="37"/>
      <c r="D62" s="38"/>
      <c r="E62" s="38"/>
      <c r="G62" s="40"/>
      <c r="H62" s="40"/>
      <c r="L62" s="37"/>
      <c r="M62" s="38"/>
      <c r="N62" s="38"/>
      <c r="P62" s="40"/>
      <c r="Q62" s="40"/>
      <c r="T62" s="40"/>
    </row>
    <row r="63" spans="3:27" s="39" customFormat="1" x14ac:dyDescent="0.2">
      <c r="C63" s="37"/>
      <c r="D63" s="38"/>
      <c r="E63" s="38"/>
      <c r="G63" s="40"/>
      <c r="H63" s="40"/>
      <c r="L63" s="37"/>
      <c r="M63" s="38"/>
      <c r="N63" s="38"/>
      <c r="P63" s="40"/>
      <c r="Q63" s="40"/>
      <c r="T63" s="40"/>
    </row>
    <row r="64" spans="3:27" s="39" customFormat="1" x14ac:dyDescent="0.2">
      <c r="C64" s="37"/>
      <c r="D64" s="38"/>
      <c r="E64" s="38"/>
      <c r="G64" s="40"/>
      <c r="H64" s="40"/>
      <c r="L64" s="37"/>
      <c r="M64" s="38"/>
      <c r="N64" s="38"/>
      <c r="P64" s="40"/>
      <c r="Q64" s="40"/>
      <c r="T64" s="40"/>
    </row>
    <row r="65" spans="3:20" s="39" customFormat="1" x14ac:dyDescent="0.2">
      <c r="C65" s="37"/>
      <c r="D65" s="38"/>
      <c r="E65" s="38"/>
      <c r="G65" s="40"/>
      <c r="H65" s="40"/>
      <c r="L65" s="37"/>
      <c r="M65" s="38"/>
      <c r="N65" s="38"/>
      <c r="P65" s="40"/>
      <c r="Q65" s="40"/>
      <c r="T65" s="40"/>
    </row>
    <row r="66" spans="3:20" s="39" customFormat="1" x14ac:dyDescent="0.2">
      <c r="C66" s="37"/>
      <c r="D66" s="38"/>
      <c r="E66" s="38"/>
      <c r="G66" s="40"/>
      <c r="H66" s="40"/>
      <c r="L66" s="37"/>
      <c r="M66" s="38"/>
      <c r="N66" s="38"/>
      <c r="P66" s="40"/>
      <c r="Q66" s="40"/>
      <c r="T66" s="40"/>
    </row>
    <row r="67" spans="3:20" s="39" customFormat="1" x14ac:dyDescent="0.2">
      <c r="C67" s="37"/>
      <c r="D67" s="38"/>
      <c r="E67" s="38"/>
      <c r="G67" s="40"/>
      <c r="H67" s="40"/>
      <c r="L67" s="37"/>
      <c r="M67" s="38"/>
      <c r="N67" s="38"/>
      <c r="P67" s="40"/>
      <c r="Q67" s="40"/>
      <c r="T67" s="40"/>
    </row>
    <row r="68" spans="3:20" s="39" customFormat="1" x14ac:dyDescent="0.2">
      <c r="C68" s="37"/>
      <c r="D68" s="38"/>
      <c r="E68" s="38"/>
      <c r="G68" s="40"/>
      <c r="H68" s="40"/>
      <c r="L68" s="37"/>
      <c r="M68" s="38"/>
      <c r="N68" s="38"/>
      <c r="P68" s="40"/>
      <c r="Q68" s="40"/>
      <c r="T68" s="40"/>
    </row>
    <row r="69" spans="3:20" s="39" customFormat="1" x14ac:dyDescent="0.2">
      <c r="C69" s="37"/>
      <c r="D69" s="38"/>
      <c r="E69" s="38"/>
      <c r="G69" s="40"/>
      <c r="H69" s="40"/>
      <c r="L69" s="37"/>
      <c r="M69" s="38"/>
      <c r="N69" s="38"/>
      <c r="P69" s="40"/>
      <c r="Q69" s="40"/>
      <c r="T69" s="40"/>
    </row>
    <row r="70" spans="3:20" s="39" customFormat="1" x14ac:dyDescent="0.2">
      <c r="C70" s="37"/>
      <c r="D70" s="38"/>
      <c r="E70" s="38"/>
      <c r="G70" s="40"/>
      <c r="H70" s="40"/>
      <c r="L70" s="37"/>
      <c r="M70" s="38"/>
      <c r="N70" s="38"/>
      <c r="P70" s="40"/>
      <c r="Q70" s="40"/>
      <c r="T70" s="40"/>
    </row>
    <row r="71" spans="3:20" s="39" customFormat="1" x14ac:dyDescent="0.2">
      <c r="C71" s="37"/>
      <c r="D71" s="38"/>
      <c r="E71" s="38"/>
      <c r="G71" s="40"/>
      <c r="H71" s="40"/>
      <c r="L71" s="37"/>
      <c r="M71" s="38"/>
      <c r="N71" s="38"/>
      <c r="P71" s="40"/>
      <c r="Q71" s="40"/>
      <c r="T71" s="40"/>
    </row>
    <row r="72" spans="3:20" s="39" customFormat="1" x14ac:dyDescent="0.2">
      <c r="C72" s="37"/>
      <c r="D72" s="38"/>
      <c r="E72" s="38"/>
      <c r="G72" s="40"/>
      <c r="H72" s="40"/>
      <c r="L72" s="37"/>
      <c r="M72" s="38"/>
      <c r="N72" s="38"/>
      <c r="P72" s="40"/>
      <c r="Q72" s="40"/>
      <c r="T72" s="40"/>
    </row>
    <row r="73" spans="3:20" s="39" customFormat="1" x14ac:dyDescent="0.2">
      <c r="C73" s="37"/>
      <c r="D73" s="38"/>
      <c r="E73" s="38"/>
      <c r="G73" s="40"/>
      <c r="H73" s="40"/>
      <c r="L73" s="37"/>
      <c r="M73" s="38"/>
      <c r="N73" s="38"/>
      <c r="P73" s="40"/>
      <c r="Q73" s="40"/>
      <c r="T73" s="40"/>
    </row>
    <row r="74" spans="3:20" s="39" customFormat="1" x14ac:dyDescent="0.2">
      <c r="C74" s="37"/>
      <c r="D74" s="38"/>
      <c r="E74" s="38"/>
      <c r="G74" s="40"/>
      <c r="H74" s="40"/>
      <c r="L74" s="37"/>
      <c r="M74" s="38"/>
      <c r="N74" s="38"/>
      <c r="P74" s="40"/>
      <c r="Q74" s="40"/>
      <c r="T74" s="40"/>
    </row>
    <row r="75" spans="3:20" s="39" customFormat="1" x14ac:dyDescent="0.2">
      <c r="C75" s="37"/>
      <c r="D75" s="38"/>
      <c r="E75" s="38"/>
      <c r="G75" s="38"/>
      <c r="H75" s="38"/>
      <c r="L75" s="37"/>
      <c r="M75" s="38"/>
      <c r="N75" s="38"/>
      <c r="P75" s="38"/>
      <c r="Q75" s="38"/>
      <c r="T75" s="38"/>
    </row>
    <row r="76" spans="3:20" s="39" customFormat="1" x14ac:dyDescent="0.2">
      <c r="D76" s="38"/>
      <c r="E76" s="38"/>
      <c r="G76" s="38"/>
      <c r="H76" s="38"/>
      <c r="M76" s="38"/>
      <c r="N76" s="38"/>
      <c r="P76" s="38"/>
      <c r="Q76" s="38"/>
      <c r="T76" s="38"/>
    </row>
    <row r="77" spans="3:20" s="39" customFormat="1" x14ac:dyDescent="0.2">
      <c r="D77" s="38"/>
      <c r="E77" s="38"/>
      <c r="G77" s="38"/>
      <c r="H77" s="38"/>
      <c r="M77" s="38"/>
      <c r="N77" s="38"/>
      <c r="P77" s="38"/>
      <c r="Q77" s="38"/>
      <c r="T77" s="38"/>
    </row>
    <row r="78" spans="3:20" s="39" customFormat="1" ht="6.75" customHeight="1" x14ac:dyDescent="0.2">
      <c r="D78" s="38"/>
      <c r="E78" s="38"/>
      <c r="G78" s="40"/>
      <c r="H78" s="40"/>
      <c r="M78" s="38"/>
      <c r="N78" s="38"/>
    </row>
    <row r="79" spans="3:20" s="39" customFormat="1" x14ac:dyDescent="0.2">
      <c r="C79" s="37" t="s">
        <v>12</v>
      </c>
      <c r="D79" s="38"/>
      <c r="E79" s="38"/>
      <c r="G79" s="40"/>
      <c r="H79" s="40"/>
      <c r="M79" s="38"/>
      <c r="N79" s="38"/>
    </row>
    <row r="80" spans="3:20" s="39" customFormat="1" x14ac:dyDescent="0.2">
      <c r="C80" s="39" t="s">
        <v>13</v>
      </c>
      <c r="D80" s="39" t="str">
        <f>'Example Dashboard Conf Page'!M11</f>
        <v>Enter Registered Email Address Here…</v>
      </c>
      <c r="E80" s="38"/>
      <c r="G80" s="40"/>
      <c r="H80" s="40"/>
      <c r="M80" s="38"/>
      <c r="N80" s="38"/>
    </row>
    <row r="81" spans="3:14" s="39" customFormat="1" x14ac:dyDescent="0.2">
      <c r="C81" s="39" t="s">
        <v>15</v>
      </c>
      <c r="D81" s="42">
        <f>'Example Dashboard Conf Page'!M13</f>
        <v>0</v>
      </c>
      <c r="E81" s="38"/>
      <c r="G81" s="40"/>
      <c r="H81" s="40"/>
      <c r="M81" s="38"/>
      <c r="N81" s="38"/>
    </row>
    <row r="82" spans="3:14" s="39" customFormat="1" x14ac:dyDescent="0.2">
      <c r="C82" s="39" t="s">
        <v>14</v>
      </c>
      <c r="D82" s="42" t="str">
        <f>DEC2HEX(SUM(E87:E186))</f>
        <v>27F83EB</v>
      </c>
      <c r="E82" s="38"/>
      <c r="G82" s="40"/>
      <c r="H82" s="40"/>
      <c r="M82" s="38"/>
      <c r="N82" s="38"/>
    </row>
    <row r="83" spans="3:14" s="39" customFormat="1" x14ac:dyDescent="0.2">
      <c r="C83" s="39" t="s">
        <v>31</v>
      </c>
      <c r="D83" s="42" t="s">
        <v>32</v>
      </c>
      <c r="E83" s="38"/>
      <c r="G83" s="40"/>
      <c r="H83" s="40"/>
      <c r="M83" s="38"/>
      <c r="N83" s="38"/>
    </row>
    <row r="84" spans="3:14" s="39" customFormat="1" x14ac:dyDescent="0.2">
      <c r="C84" s="39" t="s">
        <v>33</v>
      </c>
      <c r="D84" s="42">
        <f>IF('Example Dashboard Conf Page'!M13='Dashboard Calculations - Locked'!D83,1,0)</f>
        <v>0</v>
      </c>
      <c r="E84" s="38"/>
      <c r="G84" s="40"/>
      <c r="H84" s="40"/>
      <c r="M84" s="38"/>
      <c r="N84" s="38"/>
    </row>
    <row r="85" spans="3:14" s="39" customFormat="1" x14ac:dyDescent="0.2">
      <c r="C85" s="39" t="s">
        <v>16</v>
      </c>
      <c r="D85" s="42">
        <v>12345</v>
      </c>
      <c r="E85" s="38"/>
      <c r="G85" s="40"/>
      <c r="H85" s="40"/>
      <c r="M85" s="38"/>
      <c r="N85" s="38"/>
    </row>
    <row r="87" spans="3:14" s="39" customFormat="1" x14ac:dyDescent="0.2">
      <c r="C87" s="43">
        <v>1</v>
      </c>
      <c r="D87" s="43" t="str">
        <f t="shared" ref="D87:D118" si="0">MID($D$80,C87,1)</f>
        <v>E</v>
      </c>
      <c r="E87" s="43">
        <f>IF(MID($D$80,C87,1)="","",CODE(MID($D$80,C87,1))*$D$85)</f>
        <v>851805</v>
      </c>
      <c r="G87" s="40"/>
      <c r="H87" s="40"/>
      <c r="M87" s="38"/>
      <c r="N87" s="38"/>
    </row>
    <row r="88" spans="3:14" s="39" customFormat="1" x14ac:dyDescent="0.2">
      <c r="C88" s="43">
        <v>2</v>
      </c>
      <c r="D88" s="43" t="str">
        <f t="shared" si="0"/>
        <v>n</v>
      </c>
      <c r="E88" s="43">
        <f t="shared" ref="E88:E151" si="1">IF(MID($D$80,C88,1)="","",CODE(MID($D$80,C88,1))*$D$85)</f>
        <v>1357950</v>
      </c>
      <c r="G88" s="40"/>
      <c r="H88" s="40"/>
      <c r="M88" s="38"/>
      <c r="N88" s="38"/>
    </row>
    <row r="89" spans="3:14" s="39" customFormat="1" x14ac:dyDescent="0.2">
      <c r="C89" s="43">
        <v>3</v>
      </c>
      <c r="D89" s="43" t="str">
        <f t="shared" si="0"/>
        <v>t</v>
      </c>
      <c r="E89" s="43">
        <f t="shared" si="1"/>
        <v>1432020</v>
      </c>
      <c r="G89" s="40"/>
      <c r="H89" s="40"/>
      <c r="M89" s="38"/>
      <c r="N89" s="38"/>
    </row>
    <row r="90" spans="3:14" s="39" customFormat="1" x14ac:dyDescent="0.2">
      <c r="C90" s="43">
        <v>4</v>
      </c>
      <c r="D90" s="43" t="str">
        <f t="shared" si="0"/>
        <v>e</v>
      </c>
      <c r="E90" s="43">
        <f t="shared" si="1"/>
        <v>1246845</v>
      </c>
      <c r="G90" s="40"/>
      <c r="H90" s="40"/>
      <c r="M90" s="38"/>
      <c r="N90" s="38"/>
    </row>
    <row r="91" spans="3:14" s="39" customFormat="1" x14ac:dyDescent="0.2">
      <c r="C91" s="43">
        <v>5</v>
      </c>
      <c r="D91" s="43" t="str">
        <f t="shared" si="0"/>
        <v>r</v>
      </c>
      <c r="E91" s="43">
        <f t="shared" si="1"/>
        <v>1407330</v>
      </c>
      <c r="G91" s="40"/>
      <c r="H91" s="40"/>
      <c r="M91" s="38"/>
      <c r="N91" s="38"/>
    </row>
    <row r="92" spans="3:14" s="39" customFormat="1" x14ac:dyDescent="0.2">
      <c r="C92" s="43">
        <v>6</v>
      </c>
      <c r="D92" s="43" t="str">
        <f t="shared" si="0"/>
        <v xml:space="preserve"> </v>
      </c>
      <c r="E92" s="43">
        <f t="shared" si="1"/>
        <v>395040</v>
      </c>
      <c r="G92" s="40"/>
      <c r="H92" s="40"/>
      <c r="M92" s="38"/>
      <c r="N92" s="38"/>
    </row>
    <row r="93" spans="3:14" s="39" customFormat="1" x14ac:dyDescent="0.2">
      <c r="C93" s="43">
        <v>7</v>
      </c>
      <c r="D93" s="43" t="str">
        <f t="shared" si="0"/>
        <v>R</v>
      </c>
      <c r="E93" s="43">
        <f t="shared" si="1"/>
        <v>1012290</v>
      </c>
      <c r="G93" s="40"/>
      <c r="H93" s="40"/>
      <c r="M93" s="38"/>
      <c r="N93" s="38"/>
    </row>
    <row r="94" spans="3:14" s="39" customFormat="1" x14ac:dyDescent="0.2">
      <c r="C94" s="43">
        <v>8</v>
      </c>
      <c r="D94" s="43" t="str">
        <f t="shared" si="0"/>
        <v>e</v>
      </c>
      <c r="E94" s="43">
        <f t="shared" si="1"/>
        <v>1246845</v>
      </c>
      <c r="G94" s="40"/>
      <c r="H94" s="40"/>
      <c r="M94" s="38"/>
      <c r="N94" s="38"/>
    </row>
    <row r="95" spans="3:14" s="39" customFormat="1" x14ac:dyDescent="0.2">
      <c r="C95" s="43">
        <v>9</v>
      </c>
      <c r="D95" s="43" t="str">
        <f t="shared" si="0"/>
        <v>g</v>
      </c>
      <c r="E95" s="43">
        <f t="shared" si="1"/>
        <v>1271535</v>
      </c>
      <c r="G95" s="40"/>
      <c r="H95" s="40"/>
      <c r="M95" s="38"/>
      <c r="N95" s="38"/>
    </row>
    <row r="96" spans="3:14" s="39" customFormat="1" x14ac:dyDescent="0.2">
      <c r="C96" s="43">
        <v>10</v>
      </c>
      <c r="D96" s="43" t="str">
        <f t="shared" si="0"/>
        <v>i</v>
      </c>
      <c r="E96" s="43">
        <f t="shared" si="1"/>
        <v>1296225</v>
      </c>
      <c r="G96" s="40"/>
      <c r="H96" s="40"/>
      <c r="M96" s="38"/>
      <c r="N96" s="38"/>
    </row>
    <row r="97" spans="3:14" s="39" customFormat="1" x14ac:dyDescent="0.2">
      <c r="C97" s="43">
        <v>11</v>
      </c>
      <c r="D97" s="43" t="str">
        <f t="shared" si="0"/>
        <v>s</v>
      </c>
      <c r="E97" s="43">
        <f t="shared" si="1"/>
        <v>1419675</v>
      </c>
      <c r="G97" s="40"/>
      <c r="H97" s="40"/>
      <c r="M97" s="38"/>
      <c r="N97" s="38"/>
    </row>
    <row r="98" spans="3:14" s="39" customFormat="1" x14ac:dyDescent="0.2">
      <c r="C98" s="43">
        <v>12</v>
      </c>
      <c r="D98" s="43" t="str">
        <f t="shared" si="0"/>
        <v>t</v>
      </c>
      <c r="E98" s="43">
        <f t="shared" si="1"/>
        <v>1432020</v>
      </c>
      <c r="G98" s="40"/>
      <c r="H98" s="40"/>
      <c r="M98" s="38"/>
      <c r="N98" s="38"/>
    </row>
    <row r="99" spans="3:14" s="39" customFormat="1" x14ac:dyDescent="0.2">
      <c r="C99" s="43">
        <v>13</v>
      </c>
      <c r="D99" s="43" t="str">
        <f t="shared" si="0"/>
        <v>e</v>
      </c>
      <c r="E99" s="43">
        <f t="shared" si="1"/>
        <v>1246845</v>
      </c>
      <c r="G99" s="40"/>
      <c r="H99" s="40"/>
      <c r="M99" s="38"/>
      <c r="N99" s="38"/>
    </row>
    <row r="100" spans="3:14" s="39" customFormat="1" x14ac:dyDescent="0.2">
      <c r="C100" s="43">
        <v>14</v>
      </c>
      <c r="D100" s="43" t="str">
        <f t="shared" si="0"/>
        <v>r</v>
      </c>
      <c r="E100" s="43">
        <f t="shared" si="1"/>
        <v>1407330</v>
      </c>
      <c r="G100" s="40"/>
      <c r="H100" s="40"/>
      <c r="M100" s="38"/>
      <c r="N100" s="38"/>
    </row>
    <row r="101" spans="3:14" s="39" customFormat="1" x14ac:dyDescent="0.2">
      <c r="C101" s="43">
        <v>15</v>
      </c>
      <c r="D101" s="43" t="str">
        <f t="shared" si="0"/>
        <v>e</v>
      </c>
      <c r="E101" s="43">
        <f t="shared" si="1"/>
        <v>1246845</v>
      </c>
      <c r="G101" s="40"/>
      <c r="H101" s="40"/>
      <c r="M101" s="38"/>
      <c r="N101" s="38"/>
    </row>
    <row r="102" spans="3:14" s="39" customFormat="1" x14ac:dyDescent="0.2">
      <c r="C102" s="43">
        <v>16</v>
      </c>
      <c r="D102" s="43" t="str">
        <f t="shared" si="0"/>
        <v>d</v>
      </c>
      <c r="E102" s="43">
        <f t="shared" si="1"/>
        <v>1234500</v>
      </c>
      <c r="G102" s="40"/>
      <c r="H102" s="40"/>
      <c r="M102" s="38"/>
      <c r="N102" s="38"/>
    </row>
    <row r="103" spans="3:14" s="39" customFormat="1" x14ac:dyDescent="0.2">
      <c r="C103" s="43">
        <v>17</v>
      </c>
      <c r="D103" s="43" t="str">
        <f t="shared" si="0"/>
        <v xml:space="preserve"> </v>
      </c>
      <c r="E103" s="43">
        <f t="shared" si="1"/>
        <v>395040</v>
      </c>
      <c r="G103" s="40"/>
      <c r="H103" s="40"/>
      <c r="M103" s="38"/>
      <c r="N103" s="38"/>
    </row>
    <row r="104" spans="3:14" s="39" customFormat="1" x14ac:dyDescent="0.2">
      <c r="C104" s="43">
        <v>18</v>
      </c>
      <c r="D104" s="43" t="str">
        <f t="shared" si="0"/>
        <v>E</v>
      </c>
      <c r="E104" s="43">
        <f t="shared" si="1"/>
        <v>851805</v>
      </c>
      <c r="G104" s="40"/>
      <c r="H104" s="40"/>
      <c r="M104" s="38"/>
      <c r="N104" s="38"/>
    </row>
    <row r="105" spans="3:14" s="39" customFormat="1" x14ac:dyDescent="0.2">
      <c r="C105" s="43">
        <v>19</v>
      </c>
      <c r="D105" s="43" t="str">
        <f t="shared" si="0"/>
        <v>m</v>
      </c>
      <c r="E105" s="43">
        <f t="shared" si="1"/>
        <v>1345605</v>
      </c>
      <c r="G105" s="40"/>
      <c r="H105" s="40"/>
      <c r="M105" s="38"/>
      <c r="N105" s="38"/>
    </row>
    <row r="106" spans="3:14" s="39" customFormat="1" x14ac:dyDescent="0.2">
      <c r="C106" s="43">
        <v>20</v>
      </c>
      <c r="D106" s="43" t="str">
        <f t="shared" si="0"/>
        <v>a</v>
      </c>
      <c r="E106" s="43">
        <f t="shared" si="1"/>
        <v>1197465</v>
      </c>
      <c r="G106" s="40"/>
      <c r="H106" s="40"/>
      <c r="M106" s="38"/>
      <c r="N106" s="38"/>
    </row>
    <row r="107" spans="3:14" s="39" customFormat="1" x14ac:dyDescent="0.2">
      <c r="C107" s="43">
        <v>21</v>
      </c>
      <c r="D107" s="43" t="str">
        <f t="shared" si="0"/>
        <v>i</v>
      </c>
      <c r="E107" s="43">
        <f t="shared" si="1"/>
        <v>1296225</v>
      </c>
      <c r="G107" s="40"/>
      <c r="H107" s="40"/>
      <c r="M107" s="38"/>
      <c r="N107" s="38"/>
    </row>
    <row r="108" spans="3:14" s="39" customFormat="1" x14ac:dyDescent="0.2">
      <c r="C108" s="43">
        <v>22</v>
      </c>
      <c r="D108" s="43" t="str">
        <f t="shared" si="0"/>
        <v>l</v>
      </c>
      <c r="E108" s="43">
        <f t="shared" si="1"/>
        <v>1333260</v>
      </c>
      <c r="G108" s="40"/>
      <c r="H108" s="40"/>
      <c r="M108" s="38"/>
      <c r="N108" s="38"/>
    </row>
    <row r="109" spans="3:14" s="39" customFormat="1" x14ac:dyDescent="0.2">
      <c r="C109" s="43">
        <v>23</v>
      </c>
      <c r="D109" s="43" t="str">
        <f t="shared" si="0"/>
        <v xml:space="preserve"> </v>
      </c>
      <c r="E109" s="43">
        <f t="shared" si="1"/>
        <v>395040</v>
      </c>
      <c r="G109" s="40"/>
      <c r="H109" s="40"/>
      <c r="M109" s="38"/>
      <c r="N109" s="38"/>
    </row>
    <row r="110" spans="3:14" s="39" customFormat="1" x14ac:dyDescent="0.2">
      <c r="C110" s="43">
        <v>24</v>
      </c>
      <c r="D110" s="43" t="str">
        <f t="shared" si="0"/>
        <v>A</v>
      </c>
      <c r="E110" s="43">
        <f t="shared" si="1"/>
        <v>802425</v>
      </c>
      <c r="G110" s="40"/>
      <c r="H110" s="40"/>
      <c r="M110" s="38"/>
      <c r="N110" s="38"/>
    </row>
    <row r="111" spans="3:14" s="39" customFormat="1" x14ac:dyDescent="0.2">
      <c r="C111" s="43">
        <v>25</v>
      </c>
      <c r="D111" s="43" t="str">
        <f t="shared" si="0"/>
        <v>d</v>
      </c>
      <c r="E111" s="43">
        <f t="shared" si="1"/>
        <v>1234500</v>
      </c>
      <c r="G111" s="40"/>
      <c r="H111" s="40"/>
      <c r="M111" s="38"/>
      <c r="N111" s="38"/>
    </row>
    <row r="112" spans="3:14" s="39" customFormat="1" x14ac:dyDescent="0.2">
      <c r="C112" s="43">
        <v>26</v>
      </c>
      <c r="D112" s="43" t="str">
        <f t="shared" si="0"/>
        <v>d</v>
      </c>
      <c r="E112" s="43">
        <f t="shared" si="1"/>
        <v>1234500</v>
      </c>
      <c r="G112" s="40"/>
      <c r="H112" s="40"/>
      <c r="M112" s="38"/>
      <c r="N112" s="38"/>
    </row>
    <row r="113" spans="3:14" s="39" customFormat="1" x14ac:dyDescent="0.2">
      <c r="C113" s="43">
        <v>27</v>
      </c>
      <c r="D113" s="43" t="str">
        <f t="shared" si="0"/>
        <v>r</v>
      </c>
      <c r="E113" s="43">
        <f t="shared" si="1"/>
        <v>1407330</v>
      </c>
      <c r="G113" s="40"/>
      <c r="H113" s="40"/>
      <c r="M113" s="38"/>
      <c r="N113" s="38"/>
    </row>
    <row r="114" spans="3:14" s="39" customFormat="1" x14ac:dyDescent="0.2">
      <c r="C114" s="43">
        <v>28</v>
      </c>
      <c r="D114" s="43" t="str">
        <f t="shared" si="0"/>
        <v>e</v>
      </c>
      <c r="E114" s="43">
        <f t="shared" si="1"/>
        <v>1246845</v>
      </c>
      <c r="G114" s="40"/>
      <c r="H114" s="40"/>
      <c r="M114" s="38"/>
      <c r="N114" s="38"/>
    </row>
    <row r="115" spans="3:14" s="39" customFormat="1" x14ac:dyDescent="0.2">
      <c r="C115" s="43">
        <v>29</v>
      </c>
      <c r="D115" s="43" t="str">
        <f t="shared" si="0"/>
        <v>s</v>
      </c>
      <c r="E115" s="43">
        <f t="shared" si="1"/>
        <v>1419675</v>
      </c>
      <c r="G115" s="40"/>
      <c r="H115" s="40"/>
      <c r="M115" s="38"/>
      <c r="N115" s="38"/>
    </row>
    <row r="116" spans="3:14" s="39" customFormat="1" x14ac:dyDescent="0.2">
      <c r="C116" s="43">
        <v>30</v>
      </c>
      <c r="D116" s="43" t="str">
        <f t="shared" si="0"/>
        <v>s</v>
      </c>
      <c r="E116" s="43">
        <f t="shared" si="1"/>
        <v>1419675</v>
      </c>
      <c r="G116" s="40"/>
      <c r="H116" s="40"/>
      <c r="M116" s="38"/>
      <c r="N116" s="38"/>
    </row>
    <row r="117" spans="3:14" s="39" customFormat="1" x14ac:dyDescent="0.2">
      <c r="C117" s="43">
        <v>31</v>
      </c>
      <c r="D117" s="43" t="str">
        <f t="shared" si="0"/>
        <v xml:space="preserve"> </v>
      </c>
      <c r="E117" s="43">
        <f t="shared" si="1"/>
        <v>395040</v>
      </c>
      <c r="G117" s="40"/>
      <c r="H117" s="40"/>
      <c r="M117" s="38"/>
      <c r="N117" s="38"/>
    </row>
    <row r="118" spans="3:14" s="39" customFormat="1" x14ac:dyDescent="0.2">
      <c r="C118" s="43">
        <v>32</v>
      </c>
      <c r="D118" s="43" t="str">
        <f t="shared" si="0"/>
        <v>H</v>
      </c>
      <c r="E118" s="43">
        <f t="shared" si="1"/>
        <v>888840</v>
      </c>
      <c r="G118" s="40"/>
      <c r="H118" s="40"/>
      <c r="M118" s="38"/>
      <c r="N118" s="38"/>
    </row>
    <row r="119" spans="3:14" s="39" customFormat="1" x14ac:dyDescent="0.2">
      <c r="C119" s="43">
        <v>33</v>
      </c>
      <c r="D119" s="43" t="str">
        <f t="shared" ref="D119:D150" si="2">MID($D$80,C119,1)</f>
        <v>e</v>
      </c>
      <c r="E119" s="43">
        <f t="shared" si="1"/>
        <v>1246845</v>
      </c>
      <c r="G119" s="40"/>
      <c r="H119" s="40"/>
      <c r="M119" s="38"/>
      <c r="N119" s="38"/>
    </row>
    <row r="120" spans="3:14" s="39" customFormat="1" x14ac:dyDescent="0.2">
      <c r="C120" s="43">
        <v>34</v>
      </c>
      <c r="D120" s="43" t="str">
        <f t="shared" si="2"/>
        <v>r</v>
      </c>
      <c r="E120" s="43">
        <f t="shared" si="1"/>
        <v>1407330</v>
      </c>
      <c r="G120" s="40"/>
      <c r="H120" s="40"/>
      <c r="M120" s="38"/>
      <c r="N120" s="38"/>
    </row>
    <row r="121" spans="3:14" s="39" customFormat="1" x14ac:dyDescent="0.2">
      <c r="C121" s="43">
        <v>35</v>
      </c>
      <c r="D121" s="43" t="str">
        <f t="shared" si="2"/>
        <v>e</v>
      </c>
      <c r="E121" s="43">
        <f t="shared" si="1"/>
        <v>1246845</v>
      </c>
      <c r="G121" s="40"/>
      <c r="H121" s="40"/>
      <c r="M121" s="38"/>
      <c r="N121" s="38"/>
    </row>
    <row r="122" spans="3:14" s="39" customFormat="1" x14ac:dyDescent="0.2">
      <c r="C122" s="43">
        <v>36</v>
      </c>
      <c r="D122" s="43" t="str">
        <f t="shared" si="2"/>
        <v>…</v>
      </c>
      <c r="E122" s="43">
        <f t="shared" si="1"/>
        <v>1641885</v>
      </c>
      <c r="G122" s="40"/>
      <c r="H122" s="40"/>
      <c r="M122" s="38"/>
      <c r="N122" s="38"/>
    </row>
    <row r="123" spans="3:14" s="39" customFormat="1" x14ac:dyDescent="0.2">
      <c r="C123" s="43">
        <v>37</v>
      </c>
      <c r="D123" s="43" t="str">
        <f t="shared" si="2"/>
        <v/>
      </c>
      <c r="E123" s="43" t="str">
        <f t="shared" si="1"/>
        <v/>
      </c>
      <c r="G123" s="40"/>
      <c r="H123" s="40"/>
      <c r="M123" s="38"/>
      <c r="N123" s="38"/>
    </row>
    <row r="124" spans="3:14" s="39" customFormat="1" x14ac:dyDescent="0.2">
      <c r="C124" s="43">
        <v>38</v>
      </c>
      <c r="D124" s="43" t="str">
        <f t="shared" si="2"/>
        <v/>
      </c>
      <c r="E124" s="43" t="str">
        <f t="shared" si="1"/>
        <v/>
      </c>
      <c r="G124" s="40"/>
      <c r="H124" s="40"/>
      <c r="M124" s="38"/>
      <c r="N124" s="38"/>
    </row>
    <row r="125" spans="3:14" s="39" customFormat="1" x14ac:dyDescent="0.2">
      <c r="C125" s="43">
        <v>39</v>
      </c>
      <c r="D125" s="43" t="str">
        <f t="shared" si="2"/>
        <v/>
      </c>
      <c r="E125" s="43" t="str">
        <f t="shared" si="1"/>
        <v/>
      </c>
      <c r="G125" s="40"/>
      <c r="H125" s="40"/>
      <c r="M125" s="38"/>
      <c r="N125" s="38"/>
    </row>
    <row r="126" spans="3:14" s="39" customFormat="1" x14ac:dyDescent="0.2">
      <c r="C126" s="43">
        <v>40</v>
      </c>
      <c r="D126" s="43" t="str">
        <f t="shared" si="2"/>
        <v/>
      </c>
      <c r="E126" s="43" t="str">
        <f t="shared" si="1"/>
        <v/>
      </c>
      <c r="G126" s="40"/>
      <c r="H126" s="40"/>
      <c r="M126" s="38"/>
      <c r="N126" s="38"/>
    </row>
    <row r="127" spans="3:14" s="39" customFormat="1" x14ac:dyDescent="0.2">
      <c r="C127" s="43">
        <v>41</v>
      </c>
      <c r="D127" s="43" t="str">
        <f t="shared" si="2"/>
        <v/>
      </c>
      <c r="E127" s="43" t="str">
        <f t="shared" si="1"/>
        <v/>
      </c>
      <c r="G127" s="40"/>
      <c r="H127" s="40"/>
      <c r="M127" s="38"/>
      <c r="N127" s="38"/>
    </row>
    <row r="128" spans="3:14" s="39" customFormat="1" x14ac:dyDescent="0.2">
      <c r="C128" s="43">
        <v>42</v>
      </c>
      <c r="D128" s="43" t="str">
        <f t="shared" si="2"/>
        <v/>
      </c>
      <c r="E128" s="43" t="str">
        <f t="shared" si="1"/>
        <v/>
      </c>
      <c r="G128" s="40"/>
      <c r="H128" s="40"/>
      <c r="M128" s="38"/>
      <c r="N128" s="38"/>
    </row>
    <row r="129" spans="3:14" s="39" customFormat="1" x14ac:dyDescent="0.2">
      <c r="C129" s="43">
        <v>43</v>
      </c>
      <c r="D129" s="43" t="str">
        <f t="shared" si="2"/>
        <v/>
      </c>
      <c r="E129" s="43" t="str">
        <f t="shared" si="1"/>
        <v/>
      </c>
      <c r="G129" s="40"/>
      <c r="H129" s="40"/>
      <c r="M129" s="38"/>
      <c r="N129" s="38"/>
    </row>
    <row r="130" spans="3:14" s="39" customFormat="1" x14ac:dyDescent="0.2">
      <c r="C130" s="43">
        <v>44</v>
      </c>
      <c r="D130" s="43" t="str">
        <f t="shared" si="2"/>
        <v/>
      </c>
      <c r="E130" s="43" t="str">
        <f t="shared" si="1"/>
        <v/>
      </c>
      <c r="G130" s="40"/>
      <c r="H130" s="40"/>
      <c r="M130" s="38"/>
      <c r="N130" s="38"/>
    </row>
    <row r="131" spans="3:14" s="39" customFormat="1" x14ac:dyDescent="0.2">
      <c r="C131" s="43">
        <v>45</v>
      </c>
      <c r="D131" s="43" t="str">
        <f t="shared" si="2"/>
        <v/>
      </c>
      <c r="E131" s="43" t="str">
        <f t="shared" si="1"/>
        <v/>
      </c>
      <c r="G131" s="40"/>
      <c r="H131" s="40"/>
      <c r="M131" s="38"/>
      <c r="N131" s="38"/>
    </row>
    <row r="132" spans="3:14" s="39" customFormat="1" x14ac:dyDescent="0.2">
      <c r="C132" s="43">
        <v>46</v>
      </c>
      <c r="D132" s="43" t="str">
        <f t="shared" si="2"/>
        <v/>
      </c>
      <c r="E132" s="43" t="str">
        <f t="shared" si="1"/>
        <v/>
      </c>
      <c r="G132" s="40"/>
      <c r="H132" s="40"/>
      <c r="M132" s="38"/>
      <c r="N132" s="38"/>
    </row>
    <row r="133" spans="3:14" s="39" customFormat="1" x14ac:dyDescent="0.2">
      <c r="C133" s="43">
        <v>47</v>
      </c>
      <c r="D133" s="43" t="str">
        <f t="shared" si="2"/>
        <v/>
      </c>
      <c r="E133" s="43" t="str">
        <f t="shared" si="1"/>
        <v/>
      </c>
      <c r="G133" s="40"/>
      <c r="H133" s="40"/>
      <c r="M133" s="38"/>
      <c r="N133" s="38"/>
    </row>
    <row r="134" spans="3:14" s="39" customFormat="1" x14ac:dyDescent="0.2">
      <c r="C134" s="43">
        <v>48</v>
      </c>
      <c r="D134" s="43" t="str">
        <f t="shared" si="2"/>
        <v/>
      </c>
      <c r="E134" s="43" t="str">
        <f t="shared" si="1"/>
        <v/>
      </c>
      <c r="G134" s="40"/>
      <c r="H134" s="40"/>
      <c r="M134" s="38"/>
      <c r="N134" s="38"/>
    </row>
    <row r="135" spans="3:14" s="39" customFormat="1" x14ac:dyDescent="0.2">
      <c r="C135" s="43">
        <v>49</v>
      </c>
      <c r="D135" s="43" t="str">
        <f t="shared" si="2"/>
        <v/>
      </c>
      <c r="E135" s="43" t="str">
        <f t="shared" si="1"/>
        <v/>
      </c>
      <c r="G135" s="40"/>
      <c r="H135" s="40"/>
      <c r="M135" s="38"/>
      <c r="N135" s="38"/>
    </row>
    <row r="136" spans="3:14" s="39" customFormat="1" x14ac:dyDescent="0.2">
      <c r="C136" s="43">
        <v>50</v>
      </c>
      <c r="D136" s="43" t="str">
        <f t="shared" si="2"/>
        <v/>
      </c>
      <c r="E136" s="43" t="str">
        <f t="shared" si="1"/>
        <v/>
      </c>
      <c r="G136" s="40"/>
      <c r="H136" s="40"/>
      <c r="M136" s="38"/>
      <c r="N136" s="38"/>
    </row>
    <row r="137" spans="3:14" s="39" customFormat="1" x14ac:dyDescent="0.2">
      <c r="C137" s="43">
        <v>51</v>
      </c>
      <c r="D137" s="43" t="str">
        <f t="shared" si="2"/>
        <v/>
      </c>
      <c r="E137" s="43" t="str">
        <f t="shared" si="1"/>
        <v/>
      </c>
      <c r="G137" s="40"/>
      <c r="H137" s="40"/>
      <c r="M137" s="38"/>
      <c r="N137" s="38"/>
    </row>
    <row r="138" spans="3:14" s="39" customFormat="1" x14ac:dyDescent="0.2">
      <c r="C138" s="43">
        <v>52</v>
      </c>
      <c r="D138" s="43" t="str">
        <f t="shared" si="2"/>
        <v/>
      </c>
      <c r="E138" s="43" t="str">
        <f t="shared" si="1"/>
        <v/>
      </c>
      <c r="G138" s="40"/>
      <c r="H138" s="40"/>
      <c r="M138" s="38"/>
      <c r="N138" s="38"/>
    </row>
    <row r="139" spans="3:14" s="39" customFormat="1" x14ac:dyDescent="0.2">
      <c r="C139" s="43">
        <v>53</v>
      </c>
      <c r="D139" s="43" t="str">
        <f t="shared" si="2"/>
        <v/>
      </c>
      <c r="E139" s="43" t="str">
        <f t="shared" si="1"/>
        <v/>
      </c>
      <c r="G139" s="40"/>
      <c r="H139" s="40"/>
      <c r="M139" s="38"/>
      <c r="N139" s="38"/>
    </row>
    <row r="140" spans="3:14" s="39" customFormat="1" x14ac:dyDescent="0.2">
      <c r="C140" s="43">
        <v>54</v>
      </c>
      <c r="D140" s="43" t="str">
        <f t="shared" si="2"/>
        <v/>
      </c>
      <c r="E140" s="43" t="str">
        <f t="shared" si="1"/>
        <v/>
      </c>
      <c r="G140" s="40"/>
      <c r="H140" s="40"/>
      <c r="M140" s="38"/>
      <c r="N140" s="38"/>
    </row>
    <row r="141" spans="3:14" s="39" customFormat="1" x14ac:dyDescent="0.2">
      <c r="C141" s="43">
        <v>55</v>
      </c>
      <c r="D141" s="43" t="str">
        <f t="shared" si="2"/>
        <v/>
      </c>
      <c r="E141" s="43" t="str">
        <f t="shared" si="1"/>
        <v/>
      </c>
      <c r="G141" s="40"/>
      <c r="H141" s="40"/>
      <c r="M141" s="38"/>
      <c r="N141" s="38"/>
    </row>
    <row r="142" spans="3:14" s="39" customFormat="1" x14ac:dyDescent="0.2">
      <c r="C142" s="43">
        <v>56</v>
      </c>
      <c r="D142" s="43" t="str">
        <f t="shared" si="2"/>
        <v/>
      </c>
      <c r="E142" s="43" t="str">
        <f t="shared" si="1"/>
        <v/>
      </c>
      <c r="G142" s="40"/>
      <c r="H142" s="40"/>
      <c r="M142" s="38"/>
      <c r="N142" s="38"/>
    </row>
    <row r="143" spans="3:14" s="39" customFormat="1" x14ac:dyDescent="0.2">
      <c r="C143" s="43">
        <v>57</v>
      </c>
      <c r="D143" s="43" t="str">
        <f t="shared" si="2"/>
        <v/>
      </c>
      <c r="E143" s="43" t="str">
        <f t="shared" si="1"/>
        <v/>
      </c>
      <c r="G143" s="40"/>
      <c r="H143" s="40"/>
      <c r="M143" s="38"/>
      <c r="N143" s="38"/>
    </row>
    <row r="144" spans="3:14" s="39" customFormat="1" x14ac:dyDescent="0.2">
      <c r="C144" s="43">
        <v>58</v>
      </c>
      <c r="D144" s="43" t="str">
        <f t="shared" si="2"/>
        <v/>
      </c>
      <c r="E144" s="43" t="str">
        <f t="shared" si="1"/>
        <v/>
      </c>
      <c r="G144" s="40"/>
      <c r="H144" s="40"/>
      <c r="M144" s="38"/>
      <c r="N144" s="38"/>
    </row>
    <row r="145" spans="3:14" s="39" customFormat="1" x14ac:dyDescent="0.2">
      <c r="C145" s="43">
        <v>59</v>
      </c>
      <c r="D145" s="43" t="str">
        <f t="shared" si="2"/>
        <v/>
      </c>
      <c r="E145" s="43" t="str">
        <f t="shared" si="1"/>
        <v/>
      </c>
      <c r="G145" s="40"/>
      <c r="H145" s="40"/>
      <c r="M145" s="38"/>
      <c r="N145" s="38"/>
    </row>
    <row r="146" spans="3:14" s="39" customFormat="1" x14ac:dyDescent="0.2">
      <c r="C146" s="43">
        <v>60</v>
      </c>
      <c r="D146" s="43" t="str">
        <f t="shared" si="2"/>
        <v/>
      </c>
      <c r="E146" s="43" t="str">
        <f t="shared" si="1"/>
        <v/>
      </c>
      <c r="G146" s="40"/>
      <c r="H146" s="40"/>
      <c r="M146" s="38"/>
      <c r="N146" s="38"/>
    </row>
    <row r="147" spans="3:14" s="39" customFormat="1" x14ac:dyDescent="0.2">
      <c r="C147" s="43">
        <v>61</v>
      </c>
      <c r="D147" s="43" t="str">
        <f t="shared" si="2"/>
        <v/>
      </c>
      <c r="E147" s="43" t="str">
        <f t="shared" si="1"/>
        <v/>
      </c>
      <c r="G147" s="40"/>
      <c r="H147" s="40"/>
      <c r="M147" s="38"/>
      <c r="N147" s="38"/>
    </row>
    <row r="148" spans="3:14" s="39" customFormat="1" x14ac:dyDescent="0.2">
      <c r="C148" s="43">
        <v>62</v>
      </c>
      <c r="D148" s="43" t="str">
        <f t="shared" si="2"/>
        <v/>
      </c>
      <c r="E148" s="43" t="str">
        <f t="shared" si="1"/>
        <v/>
      </c>
      <c r="G148" s="40"/>
      <c r="H148" s="40"/>
      <c r="M148" s="38"/>
      <c r="N148" s="38"/>
    </row>
    <row r="149" spans="3:14" s="39" customFormat="1" x14ac:dyDescent="0.2">
      <c r="C149" s="43">
        <v>63</v>
      </c>
      <c r="D149" s="43" t="str">
        <f t="shared" si="2"/>
        <v/>
      </c>
      <c r="E149" s="43" t="str">
        <f t="shared" si="1"/>
        <v/>
      </c>
      <c r="G149" s="40"/>
      <c r="H149" s="40"/>
      <c r="M149" s="38"/>
      <c r="N149" s="38"/>
    </row>
    <row r="150" spans="3:14" s="39" customFormat="1" x14ac:dyDescent="0.2">
      <c r="C150" s="43">
        <v>64</v>
      </c>
      <c r="D150" s="43" t="str">
        <f t="shared" si="2"/>
        <v/>
      </c>
      <c r="E150" s="43" t="str">
        <f t="shared" si="1"/>
        <v/>
      </c>
      <c r="G150" s="40"/>
      <c r="H150" s="40"/>
      <c r="M150" s="38"/>
      <c r="N150" s="38"/>
    </row>
    <row r="151" spans="3:14" s="39" customFormat="1" x14ac:dyDescent="0.2">
      <c r="C151" s="43">
        <v>65</v>
      </c>
      <c r="D151" s="43" t="str">
        <f t="shared" ref="D151:D182" si="3">MID($D$80,C151,1)</f>
        <v/>
      </c>
      <c r="E151" s="43" t="str">
        <f t="shared" si="1"/>
        <v/>
      </c>
      <c r="G151" s="40"/>
      <c r="H151" s="40"/>
      <c r="M151" s="38"/>
      <c r="N151" s="38"/>
    </row>
    <row r="152" spans="3:14" s="39" customFormat="1" x14ac:dyDescent="0.2">
      <c r="C152" s="43">
        <v>66</v>
      </c>
      <c r="D152" s="43" t="str">
        <f t="shared" si="3"/>
        <v/>
      </c>
      <c r="E152" s="43" t="str">
        <f t="shared" ref="E152:E186" si="4">IF(MID($D$80,C152,1)="","",CODE(MID($D$80,C152,1))*$D$85)</f>
        <v/>
      </c>
      <c r="G152" s="40"/>
      <c r="H152" s="40"/>
      <c r="M152" s="38"/>
      <c r="N152" s="38"/>
    </row>
    <row r="153" spans="3:14" s="39" customFormat="1" x14ac:dyDescent="0.2">
      <c r="C153" s="43">
        <v>67</v>
      </c>
      <c r="D153" s="43" t="str">
        <f t="shared" si="3"/>
        <v/>
      </c>
      <c r="E153" s="43" t="str">
        <f t="shared" si="4"/>
        <v/>
      </c>
      <c r="G153" s="40"/>
      <c r="H153" s="40"/>
      <c r="M153" s="38"/>
      <c r="N153" s="38"/>
    </row>
    <row r="154" spans="3:14" s="39" customFormat="1" x14ac:dyDescent="0.2">
      <c r="C154" s="43">
        <v>68</v>
      </c>
      <c r="D154" s="43" t="str">
        <f t="shared" si="3"/>
        <v/>
      </c>
      <c r="E154" s="43" t="str">
        <f t="shared" si="4"/>
        <v/>
      </c>
      <c r="G154" s="40"/>
      <c r="H154" s="40"/>
      <c r="M154" s="38"/>
      <c r="N154" s="38"/>
    </row>
    <row r="155" spans="3:14" s="39" customFormat="1" x14ac:dyDescent="0.2">
      <c r="C155" s="43">
        <v>69</v>
      </c>
      <c r="D155" s="43" t="str">
        <f t="shared" si="3"/>
        <v/>
      </c>
      <c r="E155" s="43" t="str">
        <f t="shared" si="4"/>
        <v/>
      </c>
      <c r="G155" s="40"/>
      <c r="H155" s="40"/>
      <c r="M155" s="38"/>
      <c r="N155" s="38"/>
    </row>
    <row r="156" spans="3:14" s="39" customFormat="1" x14ac:dyDescent="0.2">
      <c r="C156" s="43">
        <v>70</v>
      </c>
      <c r="D156" s="43" t="str">
        <f t="shared" si="3"/>
        <v/>
      </c>
      <c r="E156" s="43" t="str">
        <f t="shared" si="4"/>
        <v/>
      </c>
      <c r="G156" s="40"/>
      <c r="H156" s="40"/>
      <c r="M156" s="38"/>
      <c r="N156" s="38"/>
    </row>
    <row r="157" spans="3:14" s="39" customFormat="1" x14ac:dyDescent="0.2">
      <c r="C157" s="43">
        <v>71</v>
      </c>
      <c r="D157" s="43" t="str">
        <f t="shared" si="3"/>
        <v/>
      </c>
      <c r="E157" s="43" t="str">
        <f t="shared" si="4"/>
        <v/>
      </c>
      <c r="G157" s="40"/>
      <c r="H157" s="40"/>
      <c r="M157" s="38"/>
      <c r="N157" s="38"/>
    </row>
    <row r="158" spans="3:14" s="39" customFormat="1" x14ac:dyDescent="0.2">
      <c r="C158" s="43">
        <v>72</v>
      </c>
      <c r="D158" s="43" t="str">
        <f t="shared" si="3"/>
        <v/>
      </c>
      <c r="E158" s="43" t="str">
        <f t="shared" si="4"/>
        <v/>
      </c>
      <c r="G158" s="40"/>
      <c r="H158" s="40"/>
      <c r="M158" s="38"/>
      <c r="N158" s="38"/>
    </row>
    <row r="159" spans="3:14" s="39" customFormat="1" x14ac:dyDescent="0.2">
      <c r="C159" s="43">
        <v>73</v>
      </c>
      <c r="D159" s="43" t="str">
        <f t="shared" si="3"/>
        <v/>
      </c>
      <c r="E159" s="43" t="str">
        <f t="shared" si="4"/>
        <v/>
      </c>
      <c r="G159" s="40"/>
      <c r="H159" s="40"/>
      <c r="M159" s="38"/>
      <c r="N159" s="38"/>
    </row>
    <row r="160" spans="3:14" s="39" customFormat="1" x14ac:dyDescent="0.2">
      <c r="C160" s="43">
        <v>74</v>
      </c>
      <c r="D160" s="43" t="str">
        <f t="shared" si="3"/>
        <v/>
      </c>
      <c r="E160" s="43" t="str">
        <f t="shared" si="4"/>
        <v/>
      </c>
      <c r="G160" s="40"/>
      <c r="H160" s="40"/>
      <c r="M160" s="38"/>
      <c r="N160" s="38"/>
    </row>
    <row r="161" spans="3:14" s="39" customFormat="1" x14ac:dyDescent="0.2">
      <c r="C161" s="43">
        <v>75</v>
      </c>
      <c r="D161" s="43" t="str">
        <f t="shared" si="3"/>
        <v/>
      </c>
      <c r="E161" s="43" t="str">
        <f t="shared" si="4"/>
        <v/>
      </c>
      <c r="G161" s="40"/>
      <c r="H161" s="40"/>
      <c r="M161" s="38"/>
      <c r="N161" s="38"/>
    </row>
    <row r="162" spans="3:14" s="39" customFormat="1" x14ac:dyDescent="0.2">
      <c r="C162" s="43">
        <v>76</v>
      </c>
      <c r="D162" s="43" t="str">
        <f t="shared" si="3"/>
        <v/>
      </c>
      <c r="E162" s="43" t="str">
        <f t="shared" si="4"/>
        <v/>
      </c>
      <c r="G162" s="40"/>
      <c r="H162" s="40"/>
      <c r="M162" s="38"/>
      <c r="N162" s="38"/>
    </row>
    <row r="163" spans="3:14" s="39" customFormat="1" x14ac:dyDescent="0.2">
      <c r="C163" s="43">
        <v>77</v>
      </c>
      <c r="D163" s="43" t="str">
        <f t="shared" si="3"/>
        <v/>
      </c>
      <c r="E163" s="43" t="str">
        <f t="shared" si="4"/>
        <v/>
      </c>
      <c r="G163" s="40"/>
      <c r="H163" s="40"/>
      <c r="M163" s="38"/>
      <c r="N163" s="38"/>
    </row>
    <row r="164" spans="3:14" s="39" customFormat="1" x14ac:dyDescent="0.2">
      <c r="C164" s="43">
        <v>78</v>
      </c>
      <c r="D164" s="43" t="str">
        <f t="shared" si="3"/>
        <v/>
      </c>
      <c r="E164" s="43" t="str">
        <f t="shared" si="4"/>
        <v/>
      </c>
      <c r="G164" s="40"/>
      <c r="H164" s="40"/>
      <c r="M164" s="38"/>
      <c r="N164" s="38"/>
    </row>
    <row r="165" spans="3:14" s="39" customFormat="1" x14ac:dyDescent="0.2">
      <c r="C165" s="43">
        <v>79</v>
      </c>
      <c r="D165" s="43" t="str">
        <f t="shared" si="3"/>
        <v/>
      </c>
      <c r="E165" s="43" t="str">
        <f t="shared" si="4"/>
        <v/>
      </c>
      <c r="G165" s="40"/>
      <c r="H165" s="40"/>
      <c r="M165" s="38"/>
      <c r="N165" s="38"/>
    </row>
    <row r="166" spans="3:14" s="39" customFormat="1" x14ac:dyDescent="0.2">
      <c r="C166" s="43">
        <v>80</v>
      </c>
      <c r="D166" s="43" t="str">
        <f t="shared" si="3"/>
        <v/>
      </c>
      <c r="E166" s="43" t="str">
        <f t="shared" si="4"/>
        <v/>
      </c>
      <c r="G166" s="40"/>
      <c r="H166" s="40"/>
      <c r="M166" s="38"/>
      <c r="N166" s="38"/>
    </row>
    <row r="167" spans="3:14" s="39" customFormat="1" x14ac:dyDescent="0.2">
      <c r="C167" s="43">
        <v>81</v>
      </c>
      <c r="D167" s="43" t="str">
        <f t="shared" si="3"/>
        <v/>
      </c>
      <c r="E167" s="43" t="str">
        <f t="shared" si="4"/>
        <v/>
      </c>
      <c r="G167" s="40"/>
      <c r="H167" s="40"/>
      <c r="M167" s="38"/>
      <c r="N167" s="38"/>
    </row>
    <row r="168" spans="3:14" s="39" customFormat="1" x14ac:dyDescent="0.2">
      <c r="C168" s="43">
        <v>82</v>
      </c>
      <c r="D168" s="43" t="str">
        <f t="shared" si="3"/>
        <v/>
      </c>
      <c r="E168" s="43" t="str">
        <f t="shared" si="4"/>
        <v/>
      </c>
      <c r="G168" s="40"/>
      <c r="H168" s="40"/>
      <c r="M168" s="38"/>
      <c r="N168" s="38"/>
    </row>
    <row r="169" spans="3:14" s="39" customFormat="1" x14ac:dyDescent="0.2">
      <c r="C169" s="43">
        <v>83</v>
      </c>
      <c r="D169" s="43" t="str">
        <f t="shared" si="3"/>
        <v/>
      </c>
      <c r="E169" s="43" t="str">
        <f t="shared" si="4"/>
        <v/>
      </c>
      <c r="G169" s="40"/>
      <c r="H169" s="40"/>
      <c r="M169" s="38"/>
      <c r="N169" s="38"/>
    </row>
    <row r="170" spans="3:14" s="39" customFormat="1" x14ac:dyDescent="0.2">
      <c r="C170" s="43">
        <v>84</v>
      </c>
      <c r="D170" s="43" t="str">
        <f t="shared" si="3"/>
        <v/>
      </c>
      <c r="E170" s="43" t="str">
        <f t="shared" si="4"/>
        <v/>
      </c>
      <c r="G170" s="40"/>
      <c r="H170" s="40"/>
      <c r="M170" s="38"/>
      <c r="N170" s="38"/>
    </row>
    <row r="171" spans="3:14" s="39" customFormat="1" x14ac:dyDescent="0.2">
      <c r="C171" s="43">
        <v>85</v>
      </c>
      <c r="D171" s="43" t="str">
        <f t="shared" si="3"/>
        <v/>
      </c>
      <c r="E171" s="43" t="str">
        <f t="shared" si="4"/>
        <v/>
      </c>
      <c r="G171" s="40"/>
      <c r="H171" s="40"/>
      <c r="M171" s="38"/>
      <c r="N171" s="38"/>
    </row>
    <row r="172" spans="3:14" s="39" customFormat="1" x14ac:dyDescent="0.2">
      <c r="C172" s="43">
        <v>86</v>
      </c>
      <c r="D172" s="43" t="str">
        <f t="shared" si="3"/>
        <v/>
      </c>
      <c r="E172" s="43" t="str">
        <f t="shared" si="4"/>
        <v/>
      </c>
      <c r="G172" s="40"/>
      <c r="H172" s="40"/>
      <c r="M172" s="38"/>
      <c r="N172" s="38"/>
    </row>
    <row r="173" spans="3:14" s="39" customFormat="1" x14ac:dyDescent="0.2">
      <c r="C173" s="43">
        <v>87</v>
      </c>
      <c r="D173" s="43" t="str">
        <f t="shared" si="3"/>
        <v/>
      </c>
      <c r="E173" s="43" t="str">
        <f t="shared" si="4"/>
        <v/>
      </c>
      <c r="G173" s="40"/>
      <c r="H173" s="40"/>
      <c r="M173" s="38"/>
      <c r="N173" s="38"/>
    </row>
    <row r="174" spans="3:14" s="39" customFormat="1" x14ac:dyDescent="0.2">
      <c r="C174" s="43">
        <v>88</v>
      </c>
      <c r="D174" s="43" t="str">
        <f t="shared" si="3"/>
        <v/>
      </c>
      <c r="E174" s="43" t="str">
        <f t="shared" si="4"/>
        <v/>
      </c>
      <c r="G174" s="40"/>
      <c r="H174" s="40"/>
      <c r="M174" s="38"/>
      <c r="N174" s="38"/>
    </row>
    <row r="175" spans="3:14" s="39" customFormat="1" x14ac:dyDescent="0.2">
      <c r="C175" s="43">
        <v>89</v>
      </c>
      <c r="D175" s="43" t="str">
        <f t="shared" si="3"/>
        <v/>
      </c>
      <c r="E175" s="43" t="str">
        <f t="shared" si="4"/>
        <v/>
      </c>
      <c r="G175" s="40"/>
      <c r="H175" s="40"/>
      <c r="M175" s="38"/>
      <c r="N175" s="38"/>
    </row>
    <row r="176" spans="3:14" s="39" customFormat="1" x14ac:dyDescent="0.2">
      <c r="C176" s="43">
        <v>90</v>
      </c>
      <c r="D176" s="43" t="str">
        <f t="shared" si="3"/>
        <v/>
      </c>
      <c r="E176" s="43" t="str">
        <f t="shared" si="4"/>
        <v/>
      </c>
      <c r="G176" s="40"/>
      <c r="H176" s="40"/>
      <c r="M176" s="38"/>
      <c r="N176" s="38"/>
    </row>
    <row r="177" spans="3:14" s="39" customFormat="1" x14ac:dyDescent="0.2">
      <c r="C177" s="43">
        <v>91</v>
      </c>
      <c r="D177" s="43" t="str">
        <f t="shared" si="3"/>
        <v/>
      </c>
      <c r="E177" s="43" t="str">
        <f t="shared" si="4"/>
        <v/>
      </c>
      <c r="G177" s="40"/>
      <c r="H177" s="40"/>
      <c r="M177" s="38"/>
      <c r="N177" s="38"/>
    </row>
    <row r="178" spans="3:14" s="39" customFormat="1" x14ac:dyDescent="0.2">
      <c r="C178" s="43">
        <v>92</v>
      </c>
      <c r="D178" s="43" t="str">
        <f t="shared" si="3"/>
        <v/>
      </c>
      <c r="E178" s="43" t="str">
        <f t="shared" si="4"/>
        <v/>
      </c>
      <c r="G178" s="40"/>
      <c r="H178" s="40"/>
      <c r="M178" s="38"/>
      <c r="N178" s="38"/>
    </row>
    <row r="179" spans="3:14" s="39" customFormat="1" x14ac:dyDescent="0.2">
      <c r="C179" s="43">
        <v>93</v>
      </c>
      <c r="D179" s="43" t="str">
        <f t="shared" si="3"/>
        <v/>
      </c>
      <c r="E179" s="43" t="str">
        <f t="shared" si="4"/>
        <v/>
      </c>
      <c r="G179" s="40"/>
      <c r="H179" s="40"/>
      <c r="M179" s="38"/>
      <c r="N179" s="38"/>
    </row>
    <row r="180" spans="3:14" s="39" customFormat="1" x14ac:dyDescent="0.2">
      <c r="C180" s="43">
        <v>94</v>
      </c>
      <c r="D180" s="43" t="str">
        <f t="shared" si="3"/>
        <v/>
      </c>
      <c r="E180" s="43" t="str">
        <f t="shared" si="4"/>
        <v/>
      </c>
      <c r="G180" s="40"/>
      <c r="H180" s="40"/>
      <c r="M180" s="38"/>
      <c r="N180" s="38"/>
    </row>
    <row r="181" spans="3:14" s="39" customFormat="1" x14ac:dyDescent="0.2">
      <c r="C181" s="43">
        <v>95</v>
      </c>
      <c r="D181" s="43" t="str">
        <f t="shared" si="3"/>
        <v/>
      </c>
      <c r="E181" s="43" t="str">
        <f t="shared" si="4"/>
        <v/>
      </c>
      <c r="G181" s="40"/>
      <c r="H181" s="40"/>
      <c r="M181" s="38"/>
      <c r="N181" s="38"/>
    </row>
    <row r="182" spans="3:14" s="39" customFormat="1" x14ac:dyDescent="0.2">
      <c r="C182" s="43">
        <v>96</v>
      </c>
      <c r="D182" s="43" t="str">
        <f t="shared" si="3"/>
        <v/>
      </c>
      <c r="E182" s="43" t="str">
        <f t="shared" si="4"/>
        <v/>
      </c>
      <c r="G182" s="40"/>
      <c r="H182" s="40"/>
      <c r="M182" s="38"/>
      <c r="N182" s="38"/>
    </row>
    <row r="183" spans="3:14" s="39" customFormat="1" x14ac:dyDescent="0.2">
      <c r="C183" s="43">
        <v>97</v>
      </c>
      <c r="D183" s="43" t="str">
        <f>MID($D$80,C183,1)</f>
        <v/>
      </c>
      <c r="E183" s="43" t="str">
        <f t="shared" si="4"/>
        <v/>
      </c>
      <c r="G183" s="40"/>
      <c r="H183" s="40"/>
      <c r="M183" s="38"/>
      <c r="N183" s="38"/>
    </row>
    <row r="184" spans="3:14" s="39" customFormat="1" x14ac:dyDescent="0.2">
      <c r="C184" s="43">
        <v>98</v>
      </c>
      <c r="D184" s="43" t="str">
        <f>MID($D$80,C184,1)</f>
        <v/>
      </c>
      <c r="E184" s="43" t="str">
        <f t="shared" si="4"/>
        <v/>
      </c>
      <c r="G184" s="40"/>
      <c r="H184" s="40"/>
      <c r="M184" s="38"/>
      <c r="N184" s="38"/>
    </row>
    <row r="185" spans="3:14" s="39" customFormat="1" x14ac:dyDescent="0.2">
      <c r="C185" s="43">
        <v>99</v>
      </c>
      <c r="D185" s="43" t="str">
        <f>MID($D$80,C185,1)</f>
        <v/>
      </c>
      <c r="E185" s="43" t="str">
        <f t="shared" si="4"/>
        <v/>
      </c>
      <c r="G185" s="40"/>
      <c r="H185" s="40"/>
      <c r="M185" s="38"/>
      <c r="N185" s="38"/>
    </row>
    <row r="186" spans="3:14" s="39" customFormat="1" x14ac:dyDescent="0.2">
      <c r="C186" s="43">
        <v>100</v>
      </c>
      <c r="D186" s="43" t="str">
        <f>MID($D$80,C186,1)</f>
        <v/>
      </c>
      <c r="E186" s="43" t="str">
        <f t="shared" si="4"/>
        <v/>
      </c>
      <c r="G186" s="40"/>
      <c r="H186" s="40"/>
      <c r="M186" s="38"/>
      <c r="N186" s="38"/>
    </row>
    <row r="187" spans="3:14" s="39" customFormat="1" x14ac:dyDescent="0.2">
      <c r="D187" s="43"/>
      <c r="E187" s="38"/>
      <c r="G187" s="40"/>
      <c r="H187" s="40"/>
      <c r="M187" s="38"/>
      <c r="N187" s="38"/>
    </row>
    <row r="188" spans="3:14" s="39" customFormat="1" x14ac:dyDescent="0.2">
      <c r="D188" s="43"/>
      <c r="E188" s="38"/>
      <c r="G188" s="40"/>
      <c r="H188" s="40"/>
      <c r="M188" s="38"/>
      <c r="N188" s="38"/>
    </row>
  </sheetData>
  <sheetProtection password="D36E" sheet="1" objects="1" scenarios="1" selectLockedCells="1" selectUnlockedCells="1"/>
  <pageMargins left="0.7" right="0.7" top="0.75" bottom="0.75" header="0.3" footer="0.3"/>
  <pageSetup paperSize="9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Dashboard Page</vt:lpstr>
      <vt:lpstr>Example Dashboard Conf Page</vt:lpstr>
      <vt:lpstr>Dashboard Calculations - Locked</vt:lpstr>
      <vt:lpstr>'Example Dashboard Conf Page'!Print_Area</vt:lpstr>
      <vt:lpstr>'Example Dashboard Page'!Print_Area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2012-01-24T17:26:59Z</cp:lastPrinted>
  <dcterms:created xsi:type="dcterms:W3CDTF">2011-03-10T14:12:57Z</dcterms:created>
  <dcterms:modified xsi:type="dcterms:W3CDTF">2012-01-24T17:28:53Z</dcterms:modified>
</cp:coreProperties>
</file>